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24226"/>
  <mc:AlternateContent xmlns:mc="http://schemas.openxmlformats.org/markup-compatibility/2006">
    <mc:Choice Requires="x15">
      <x15ac:absPath xmlns:x15ac="http://schemas.microsoft.com/office/spreadsheetml/2010/11/ac" url="D:\FINOTDEL\БЮДЖЕТ 2024 рік\РІШЕННЯ про БЮДЖЕТ та ЗМІНИ на 2024 рік\зміни 05.12.2024 ріш № 8\"/>
    </mc:Choice>
  </mc:AlternateContent>
  <xr:revisionPtr revIDLastSave="0" documentId="13_ncr:1_{5F42D479-2BA8-4E94-98FF-C3904D12093B}" xr6:coauthVersionLast="46" xr6:coauthVersionMax="46" xr10:uidLastSave="{00000000-0000-0000-0000-000000000000}"/>
  <bookViews>
    <workbookView xWindow="-120" yWindow="-120" windowWidth="29040" windowHeight="15840" activeTab="5" xr2:uid="{00000000-000D-0000-FFFF-FFFF00000000}"/>
  </bookViews>
  <sheets>
    <sheet name="додаток 1" sheetId="54" r:id="rId1"/>
    <sheet name="додаток 2" sheetId="53" r:id="rId2"/>
    <sheet name="додаток 3" sheetId="55" r:id="rId3"/>
    <sheet name="додаток 5" sheetId="2" r:id="rId4"/>
    <sheet name="додаток 6" sheetId="17" r:id="rId5"/>
    <sheet name="додаток 7" sheetId="3" r:id="rId6"/>
    <sheet name="додаток 8" sheetId="31" r:id="rId7"/>
  </sheets>
  <definedNames>
    <definedName name="_xlnm._FilterDatabase" localSheetId="5" hidden="1">'додаток 7'!$B$12:$B$50</definedName>
    <definedName name="_xlnm.Print_Titles" localSheetId="0">'додаток 1'!$8:$11</definedName>
    <definedName name="_xlnm.Print_Titles" localSheetId="2">'додаток 3'!$9:$13</definedName>
    <definedName name="_xlnm.Print_Titles" localSheetId="4">'додаток 6'!$10:$10</definedName>
    <definedName name="_xlnm.Print_Titles" localSheetId="5">'додаток 7'!$9:$11</definedName>
    <definedName name="_xlnm.Print_Area" localSheetId="4">'додаток 6'!$A$1:$K$38</definedName>
    <definedName name="_xlnm.Print_Area" localSheetId="5">'додаток 7'!$A$1:$J$66</definedName>
  </definedNames>
  <calcPr calcId="191029"/>
</workbook>
</file>

<file path=xl/calcChain.xml><?xml version="1.0" encoding="utf-8"?>
<calcChain xmlns="http://schemas.openxmlformats.org/spreadsheetml/2006/main">
  <c r="J23" i="17" l="1"/>
  <c r="I23" i="17"/>
  <c r="J60" i="3"/>
  <c r="G60" i="3"/>
  <c r="G48" i="3"/>
  <c r="H36" i="3"/>
  <c r="P78" i="55"/>
  <c r="P77" i="55"/>
  <c r="P76" i="55"/>
  <c r="P75" i="55"/>
  <c r="P74" i="55"/>
  <c r="P73" i="55"/>
  <c r="P72" i="55"/>
  <c r="P71" i="55"/>
  <c r="P70" i="55"/>
  <c r="P69" i="55"/>
  <c r="P68" i="55"/>
  <c r="P67" i="55"/>
  <c r="P66" i="55"/>
  <c r="P65" i="55"/>
  <c r="P64" i="55"/>
  <c r="P63" i="55"/>
  <c r="P62" i="55"/>
  <c r="P61" i="55"/>
  <c r="P60" i="55"/>
  <c r="P59" i="55"/>
  <c r="P58" i="55"/>
  <c r="P57" i="55"/>
  <c r="P56" i="55"/>
  <c r="P55" i="55"/>
  <c r="P54" i="55"/>
  <c r="P53" i="55"/>
  <c r="P52" i="55"/>
  <c r="P51" i="55"/>
  <c r="P50" i="55"/>
  <c r="P49" i="55"/>
  <c r="P48" i="55"/>
  <c r="P47" i="55"/>
  <c r="P46" i="55"/>
  <c r="P45" i="55"/>
  <c r="P44" i="55"/>
  <c r="P43" i="55"/>
  <c r="P42" i="55"/>
  <c r="P41" i="55"/>
  <c r="P40" i="55"/>
  <c r="P39" i="55"/>
  <c r="P38" i="55"/>
  <c r="P37" i="55"/>
  <c r="P36" i="55"/>
  <c r="P35" i="55"/>
  <c r="P34" i="55"/>
  <c r="P33" i="55"/>
  <c r="P32" i="55"/>
  <c r="P31" i="55"/>
  <c r="P30" i="55"/>
  <c r="P29" i="55"/>
  <c r="P28" i="55"/>
  <c r="P27" i="55"/>
  <c r="P26" i="55"/>
  <c r="P25" i="55"/>
  <c r="P24" i="55"/>
  <c r="P23" i="55"/>
  <c r="P22" i="55"/>
  <c r="P21" i="55"/>
  <c r="P20" i="55"/>
  <c r="P19" i="55"/>
  <c r="P18" i="55"/>
  <c r="P17" i="55"/>
  <c r="P16" i="55"/>
  <c r="P15" i="55"/>
  <c r="P14" i="55"/>
  <c r="C105" i="54" l="1"/>
  <c r="C104" i="54"/>
  <c r="C103" i="54"/>
  <c r="C102" i="54"/>
  <c r="C101" i="54"/>
  <c r="C100" i="54"/>
  <c r="C99" i="54"/>
  <c r="C98" i="54"/>
  <c r="C97" i="54"/>
  <c r="C96" i="54"/>
  <c r="C95" i="54"/>
  <c r="C94" i="54"/>
  <c r="C93" i="54"/>
  <c r="C92" i="54"/>
  <c r="C91" i="54"/>
  <c r="C90" i="54"/>
  <c r="C89" i="54"/>
  <c r="C88" i="54"/>
  <c r="C87" i="54"/>
  <c r="C86" i="54"/>
  <c r="C85" i="54"/>
  <c r="C84" i="54"/>
  <c r="C83" i="54"/>
  <c r="C82" i="54"/>
  <c r="C81" i="54"/>
  <c r="C80" i="54"/>
  <c r="C79" i="54"/>
  <c r="C78" i="54"/>
  <c r="C77" i="54"/>
  <c r="C76" i="54"/>
  <c r="C75" i="54"/>
  <c r="C74" i="54"/>
  <c r="C73" i="54"/>
  <c r="C72" i="54"/>
  <c r="C71" i="54"/>
  <c r="C70" i="54"/>
  <c r="C69" i="54"/>
  <c r="C68" i="54"/>
  <c r="C67" i="54"/>
  <c r="C66" i="54"/>
  <c r="C65" i="54"/>
  <c r="C64" i="54"/>
  <c r="C63" i="54"/>
  <c r="C62" i="54"/>
  <c r="C61" i="54"/>
  <c r="C60" i="54"/>
  <c r="C59" i="54"/>
  <c r="C58" i="54"/>
  <c r="C57" i="54"/>
  <c r="C56" i="54"/>
  <c r="C55" i="54"/>
  <c r="C54" i="54"/>
  <c r="C53" i="54"/>
  <c r="C52" i="54"/>
  <c r="C51" i="54"/>
  <c r="C50" i="54"/>
  <c r="C49" i="54"/>
  <c r="C48" i="54"/>
  <c r="C47" i="54"/>
  <c r="C46" i="54"/>
  <c r="C45" i="54"/>
  <c r="C44" i="54"/>
  <c r="C43" i="54"/>
  <c r="C42" i="54"/>
  <c r="C41" i="54"/>
  <c r="C40" i="54"/>
  <c r="C39" i="54"/>
  <c r="C38" i="54"/>
  <c r="C37" i="54"/>
  <c r="C36" i="54"/>
  <c r="C35" i="54"/>
  <c r="C34" i="54"/>
  <c r="C33" i="54"/>
  <c r="C32" i="54"/>
  <c r="C31" i="54"/>
  <c r="C30" i="54"/>
  <c r="C29" i="54"/>
  <c r="C28" i="54"/>
  <c r="C27" i="54"/>
  <c r="C26" i="54"/>
  <c r="C25" i="54"/>
  <c r="C24" i="54"/>
  <c r="C23" i="54"/>
  <c r="C22" i="54"/>
  <c r="C21" i="54"/>
  <c r="C20" i="54"/>
  <c r="C19" i="54"/>
  <c r="C18" i="54"/>
  <c r="C17" i="54"/>
  <c r="C16" i="54"/>
  <c r="C15" i="54"/>
  <c r="C14" i="54"/>
  <c r="C13" i="54"/>
  <c r="C12" i="54"/>
  <c r="C30" i="53"/>
  <c r="C29" i="53"/>
  <c r="C28" i="53"/>
  <c r="C27" i="53"/>
  <c r="C26" i="53"/>
  <c r="C25" i="53"/>
  <c r="C24" i="53"/>
  <c r="C23" i="53"/>
  <c r="C21" i="53"/>
  <c r="C20" i="53"/>
  <c r="C19" i="53"/>
  <c r="C18" i="53"/>
  <c r="C17" i="53"/>
  <c r="C16" i="53"/>
  <c r="C15" i="53"/>
  <c r="C14" i="53"/>
  <c r="C13" i="53"/>
  <c r="D21" i="2"/>
  <c r="D47" i="2"/>
  <c r="D41" i="2"/>
  <c r="D39" i="2"/>
  <c r="D48" i="2"/>
  <c r="D72" i="2"/>
  <c r="D71" i="2"/>
  <c r="D31" i="2"/>
  <c r="J37" i="3"/>
  <c r="G61" i="3" l="1"/>
  <c r="J33" i="3"/>
  <c r="J16" i="3"/>
  <c r="I14" i="17"/>
  <c r="J14" i="17"/>
  <c r="H28" i="17"/>
  <c r="I31" i="17"/>
  <c r="H31" i="17"/>
  <c r="J31" i="17"/>
  <c r="J28" i="17" l="1"/>
  <c r="D34" i="2" l="1"/>
  <c r="D30" i="2"/>
  <c r="D27" i="2"/>
  <c r="D18" i="2"/>
  <c r="D65" i="2"/>
  <c r="D67" i="2"/>
  <c r="E14" i="31" l="1"/>
  <c r="C14" i="31"/>
  <c r="E13" i="31"/>
  <c r="D40" i="2" l="1"/>
  <c r="D38" i="2" s="1"/>
  <c r="G33" i="3"/>
  <c r="G16" i="3"/>
  <c r="J34" i="17" l="1"/>
  <c r="J29" i="17"/>
  <c r="J16" i="17"/>
  <c r="I16" i="17"/>
  <c r="D29" i="2" l="1"/>
  <c r="J17" i="3"/>
  <c r="G17" i="3"/>
  <c r="H30" i="17"/>
  <c r="D62" i="2"/>
  <c r="D36" i="2"/>
  <c r="D23" i="2"/>
  <c r="J40" i="3" l="1"/>
  <c r="J59" i="3"/>
  <c r="G59" i="3"/>
  <c r="G37" i="3"/>
  <c r="H57" i="3"/>
  <c r="H32" i="3"/>
  <c r="G30" i="3"/>
  <c r="J19" i="3"/>
  <c r="G19" i="3"/>
  <c r="G18" i="3" l="1"/>
  <c r="J55" i="3"/>
  <c r="G44" i="3"/>
  <c r="G42" i="3"/>
  <c r="D19" i="2"/>
  <c r="D25" i="2"/>
  <c r="J58" i="3"/>
  <c r="G58" i="3"/>
  <c r="J62" i="3"/>
  <c r="G38" i="3"/>
  <c r="G27" i="3"/>
  <c r="H21" i="3"/>
  <c r="D46" i="2" l="1"/>
  <c r="D44" i="2"/>
  <c r="G57" i="3"/>
  <c r="G55" i="3"/>
  <c r="G54" i="3"/>
  <c r="J51" i="3"/>
  <c r="G41" i="3"/>
  <c r="G39" i="3"/>
  <c r="G32" i="3"/>
  <c r="G34" i="3"/>
  <c r="G22" i="3"/>
  <c r="G21" i="3"/>
  <c r="I29" i="17"/>
  <c r="D14" i="31" l="1"/>
  <c r="E12" i="31"/>
  <c r="D49" i="2" l="1"/>
  <c r="D53" i="2" s="1"/>
  <c r="D74" i="2"/>
  <c r="D70" i="2"/>
  <c r="D78" i="2" s="1"/>
  <c r="G15" i="3"/>
  <c r="D63" i="2" l="1"/>
  <c r="G23" i="3"/>
  <c r="J23" i="3"/>
  <c r="G56" i="3" l="1"/>
  <c r="G62" i="3"/>
  <c r="J43" i="3"/>
  <c r="I28" i="3"/>
  <c r="J28" i="3" s="1"/>
  <c r="G26" i="3"/>
  <c r="I63" i="3" l="1"/>
  <c r="D17" i="2"/>
  <c r="D61" i="2" l="1"/>
  <c r="D77" i="2" s="1"/>
  <c r="D76" i="2" l="1"/>
  <c r="G14" i="3"/>
  <c r="G43" i="3"/>
  <c r="G40" i="3"/>
  <c r="G28" i="3"/>
  <c r="G35" i="3"/>
  <c r="H34" i="17"/>
  <c r="J13" i="17" l="1"/>
  <c r="J12" i="17" s="1"/>
  <c r="I34" i="17"/>
  <c r="H63" i="3" l="1"/>
  <c r="G53" i="3"/>
  <c r="G29" i="3"/>
  <c r="G20" i="3" l="1"/>
  <c r="G49" i="3"/>
  <c r="G25" i="3"/>
  <c r="G51" i="3" l="1"/>
  <c r="D15" i="2"/>
  <c r="D52" i="2" s="1"/>
  <c r="G52" i="3" l="1"/>
  <c r="G50" i="3"/>
  <c r="J47" i="3"/>
  <c r="G47" i="3"/>
  <c r="G46" i="3"/>
  <c r="G45" i="3"/>
  <c r="J36" i="3"/>
  <c r="J63" i="3" s="1"/>
  <c r="G36" i="3"/>
  <c r="G31" i="3"/>
  <c r="G24" i="3"/>
  <c r="G63" i="3" l="1"/>
  <c r="D51" i="2"/>
</calcChain>
</file>

<file path=xl/sharedStrings.xml><?xml version="1.0" encoding="utf-8"?>
<sst xmlns="http://schemas.openxmlformats.org/spreadsheetml/2006/main" count="1003" uniqueCount="469">
  <si>
    <t>Додаток 3</t>
  </si>
  <si>
    <t>РОЗПОДІЛ</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</si>
  <si>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</si>
  <si>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</si>
  <si>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</si>
  <si>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</si>
  <si>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</si>
  <si>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</si>
  <si>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</si>
  <si>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</si>
  <si>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</si>
  <si>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</si>
  <si>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</si>
  <si>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</si>
  <si>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</si>
  <si>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</si>
  <si>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</si>
  <si>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0100000</t>
  </si>
  <si>
    <t>Широківська сільська рада Запорізького району Запорізької області</t>
  </si>
  <si>
    <t>0110000</t>
  </si>
  <si>
    <t>0110150</t>
  </si>
  <si>
    <t>0111</t>
  </si>
  <si>
    <t>0150</t>
  </si>
  <si>
    <t>0111021</t>
  </si>
  <si>
    <t>0921</t>
  </si>
  <si>
    <t>1021</t>
  </si>
  <si>
    <t>0113032</t>
  </si>
  <si>
    <t>1070</t>
  </si>
  <si>
    <t>3032</t>
  </si>
  <si>
    <t>Надання пільг окремим категоріям громадян з оплати послуг зв`язку</t>
  </si>
  <si>
    <t>1040</t>
  </si>
  <si>
    <t>0113160</t>
  </si>
  <si>
    <t>1010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</si>
  <si>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</si>
  <si>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</si>
  <si>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0113241</t>
  </si>
  <si>
    <t>1090</t>
  </si>
  <si>
    <t>3241</t>
  </si>
  <si>
    <t>Забезпечення діяльності інших закладів у сфері соціального захисту і соціального забезпечення</t>
  </si>
  <si>
    <t>0113242</t>
  </si>
  <si>
    <t>3242</t>
  </si>
  <si>
    <t>Інші заходи у сфері соціального захисту і соціального забезпечення</t>
  </si>
  <si>
    <t>0114081</t>
  </si>
  <si>
    <t>0829</t>
  </si>
  <si>
    <t>4081</t>
  </si>
  <si>
    <t>Забезпечення діяльності інших закладів в галузі культури і мистецтва</t>
  </si>
  <si>
    <t>0116030</t>
  </si>
  <si>
    <t>0620</t>
  </si>
  <si>
    <t>6030</t>
  </si>
  <si>
    <t>Організація благоустрою населених пунктів</t>
  </si>
  <si>
    <t>0117680</t>
  </si>
  <si>
    <t>0490</t>
  </si>
  <si>
    <t>7680</t>
  </si>
  <si>
    <t>Членські внески до асоціацій органів місцевого самоврядування</t>
  </si>
  <si>
    <t>0117691</t>
  </si>
  <si>
    <t>7691</t>
  </si>
  <si>
    <t>0117693</t>
  </si>
  <si>
    <t>7693</t>
  </si>
  <si>
    <t>Інші заходи, пов`язані з економічною діяльністю</t>
  </si>
  <si>
    <t>0118130</t>
  </si>
  <si>
    <t>0320</t>
  </si>
  <si>
    <t>8130</t>
  </si>
  <si>
    <t>Забезпечення діяльності місцевої пожежної охорони</t>
  </si>
  <si>
    <t>0118240</t>
  </si>
  <si>
    <t>0380</t>
  </si>
  <si>
    <t>8240</t>
  </si>
  <si>
    <t>Заходи та роботи з територіальної оборони</t>
  </si>
  <si>
    <t>0118312</t>
  </si>
  <si>
    <t>0512</t>
  </si>
  <si>
    <t>8312</t>
  </si>
  <si>
    <t>Утилізація відходів</t>
  </si>
  <si>
    <t>3700000</t>
  </si>
  <si>
    <t>Фінансовий відділ Широківської сільської ради Запорізького району Запорізької області</t>
  </si>
  <si>
    <t>3710000</t>
  </si>
  <si>
    <t>Орган з питань фінансів</t>
  </si>
  <si>
    <t>3710160</t>
  </si>
  <si>
    <t>0160</t>
  </si>
  <si>
    <t>Керівництво і управління у відповідній сфері у містах (місті Києві), селищах, селах, територіальних громадах</t>
  </si>
  <si>
    <t>3718710</t>
  </si>
  <si>
    <t>0133</t>
  </si>
  <si>
    <t>8710</t>
  </si>
  <si>
    <t>Резервний фонд місцевого бюджету</t>
  </si>
  <si>
    <t>X</t>
  </si>
  <si>
    <t>УСЬОГО</t>
  </si>
  <si>
    <t>Секретар Широківської сільської ради</t>
  </si>
  <si>
    <t>Олена ПРАВДЮК</t>
  </si>
  <si>
    <t>0852300000</t>
  </si>
  <si>
    <t>(код бюджету)</t>
  </si>
  <si>
    <t>Додаток 5</t>
  </si>
  <si>
    <t>код бюджету</t>
  </si>
  <si>
    <t>1. Показники міжбюджетних трансфертів з інших бюджетів</t>
  </si>
  <si>
    <t>Код Класифікації доходу бюджету/Код бюджету</t>
  </si>
  <si>
    <t>Найменування трансферту/Найменування бюджету-надавача міжбюджетного трансферту</t>
  </si>
  <si>
    <t>Усього</t>
  </si>
  <si>
    <t>І. Трансферти до загального фонду бюджету</t>
  </si>
  <si>
    <t>Державний бюджет України</t>
  </si>
  <si>
    <t>ІІ. Трансферти до спеціального фонду бюджету</t>
  </si>
  <si>
    <t>Х</t>
  </si>
  <si>
    <t>УСЬОГО за розділами І,ІІ, у тому числі:</t>
  </si>
  <si>
    <t>загальний фонд</t>
  </si>
  <si>
    <t>спеціальний фонд</t>
  </si>
  <si>
    <t>2. Показники міжбюджетних трансфертів  іншим бюджетам</t>
  </si>
  <si>
    <t>Код Програмної класифікації видатків та кредитування місцевого бюджету / Код бюджету</t>
  </si>
  <si>
    <t>Код Типової Програмної класифікації видатків та кредитування місцевого бюджету</t>
  </si>
  <si>
    <t>Найменування трансферту/Найменування бюджету-отримувача міжбюджетного трансферту</t>
  </si>
  <si>
    <t>Додаток 7</t>
  </si>
  <si>
    <t>(код бюджет)</t>
  </si>
  <si>
    <t xml:space="preserve">Код Типової програмної класифікації видатків та кредитування місцевого бюджету
</t>
  </si>
  <si>
    <t>Найменування головного розпорядника коштів місцевого бюджету/відповідального виконавця, найменування бюджетної програми/підпрограми згідно з Типовою програмною класифікацією видатків та кредитування місцевого бюджету</t>
  </si>
  <si>
    <t>Найменування місцевої/регіональної програми</t>
  </si>
  <si>
    <t>Дата і номер документа, яким затверджено місцеву регіональну програму</t>
  </si>
  <si>
    <r>
      <t xml:space="preserve">Широківська сільська рада </t>
    </r>
    <r>
      <rPr>
        <i/>
        <sz val="11"/>
        <rFont val="Times New Roman"/>
        <family val="1"/>
        <charset val="204"/>
      </rPr>
      <t>(головний розпорядник)</t>
    </r>
  </si>
  <si>
    <r>
      <t xml:space="preserve">Широківська сільська рада </t>
    </r>
    <r>
      <rPr>
        <i/>
        <sz val="11"/>
        <rFont val="Times New Roman"/>
        <family val="1"/>
        <charset val="204"/>
      </rPr>
      <t>(відповідальний виконавець)</t>
    </r>
    <r>
      <rPr>
        <b/>
        <sz val="11"/>
        <rFont val="Times New Roman"/>
        <family val="1"/>
        <charset val="204"/>
      </rPr>
      <t xml:space="preserve"> </t>
    </r>
  </si>
  <si>
    <t>рішення сільської ради від 21.12.2021 № 5</t>
  </si>
  <si>
    <t>Членські  внески до асоціацій органів місцевого самоврядування</t>
  </si>
  <si>
    <t>Цільові фонди, утворені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t>
  </si>
  <si>
    <t>Програма організації підтримки і реалізації стратегічних ініціатив та підготовки проектів розвитку Широківської територіальної громади Запорізького району Запорізької області 2022-2026 роки</t>
  </si>
  <si>
    <t>рішення сільської ради від 21.12.2021 № 9</t>
  </si>
  <si>
    <t>Програма висвітлення діяльності Широківської сільської ради Запорізького району Запорізької області та її виконавчих органів друкованими засобами масової інформації на 2022-2024 роки</t>
  </si>
  <si>
    <t>рішення сільської ради від 21.12.2021 № 10</t>
  </si>
  <si>
    <t>Базова дотація</t>
  </si>
  <si>
    <t>Програма соціально-економічного та культурного розвитку Широківської сільської територіальної громади на 2023 рік</t>
  </si>
  <si>
    <t xml:space="preserve">проєкт рішення </t>
  </si>
  <si>
    <t>Додаток 1</t>
  </si>
  <si>
    <t>(грн)</t>
  </si>
  <si>
    <t>Код</t>
  </si>
  <si>
    <t>Найменування згідно з Класифікацією доходів бюджету</t>
  </si>
  <si>
    <t>Податок та збір на доходи фізичних осіб</t>
  </si>
  <si>
    <t>Податок на доходи фізичних осіб, що сплачується податковими агентами, із доходів платника податку у вигляді заробітної плати</t>
  </si>
  <si>
    <t>Податок на доходи фізичних осіб, що сплачується податковими агентами, із доходів платника податку інших ніж заробітна плата</t>
  </si>
  <si>
    <t>Податок на доходи фізичних осіб, що сплачується фізичними особами за результатами річного декларування</t>
  </si>
  <si>
    <t>Рентна плата за користування надрами загальнодержавного значення</t>
  </si>
  <si>
    <t>Рентна плата за користування надрами для видобування інших корисних копалин загальнодержавного значення</t>
  </si>
  <si>
    <t>Пальне</t>
  </si>
  <si>
    <t>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</si>
  <si>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Місцеві податки та збори, що сплачуються (перераховуються) згідно з Податковим кодексом України</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</si>
  <si>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</si>
  <si>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Плата за надання адміністративних послуг</t>
  </si>
  <si>
    <t>Плата за надання інших адміністративних послуг</t>
  </si>
  <si>
    <t>Плата за оренду майна бюджетних установ, що здійснюється відповідно до Закону України `Про оренду державного та комунального майна`</t>
  </si>
  <si>
    <t>Усього доходів (без урахування міжбюджетних трансфертів)</t>
  </si>
  <si>
    <t>Дотації з державного бюджету місцевим бюджетам</t>
  </si>
  <si>
    <t>Разом доходів</t>
  </si>
  <si>
    <t>Міжбюджетні трансферти на 2024 рік</t>
  </si>
  <si>
    <t>Освітня субвенці з державного бюджету місцевим бюджетам</t>
  </si>
  <si>
    <t>ДОХОДИ_x000D_
місцевого бюджету на 2024 рік</t>
  </si>
  <si>
    <t>Податкові надходження</t>
  </si>
  <si>
    <t>Податки на доходи, податки на прибуток, податки на збільшення ринкової вартості</t>
  </si>
  <si>
    <t>Рентна плата та плата за використання інших природних ресурсів</t>
  </si>
  <si>
    <t>Внутрішні податки на товари та послуги</t>
  </si>
  <si>
    <t>Акцизний податок з вироблених в Україні підакцизних товарів (продукції)</t>
  </si>
  <si>
    <t>Акцизний податок з ввезених на митну територію України підакцизних товарів (продукції)</t>
  </si>
  <si>
    <t>Акцизний податок з реалізації суб`єктами господарювання роздрібної торгівлі підакцизних товарів</t>
  </si>
  <si>
    <t>Податок на майно</t>
  </si>
  <si>
    <t>Податок на нерухоме майно, відмінне від земельної ділянки, сплачений юридичними особами, які є власниками об`єктів житлової нерухомості</t>
  </si>
  <si>
    <t>Податок на нерухоме майно, відмінне від земельної ділянки, сплачений фізичними особами, які є власниками об`єктів житлової нерухомості</t>
  </si>
  <si>
    <t>Податок на нерухоме майно, відмінне від земельної ділянки, сплачений фізичними особами, які є власниками об`єктів нежитлової нерухомості</t>
  </si>
  <si>
    <t>Податок на нерухоме майно, відмінне від земельної ділянки, сплачений юридичними особами, які є власниками об`єктів нежитлової нерухомості</t>
  </si>
  <si>
    <t>Земельний податок з юридичних осіб</t>
  </si>
  <si>
    <t>Орендна плата з юридичних осіб</t>
  </si>
  <si>
    <t>Земельний податок з фізичних осіб</t>
  </si>
  <si>
    <t>Орендна плата з фізичних осіб</t>
  </si>
  <si>
    <t>Єдиний податок</t>
  </si>
  <si>
    <t>Єдиний податок з юридичних осіб</t>
  </si>
  <si>
    <t>Єдиний податок з фізичних осіб</t>
  </si>
  <si>
    <t>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t>
  </si>
  <si>
    <t>Інші податки та збори</t>
  </si>
  <si>
    <t>Екологічний податок</t>
  </si>
  <si>
    <t>Надходження від скидів забруднюючих речовин безпосередньо у водні об`єкти</t>
  </si>
  <si>
    <t>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t>
  </si>
  <si>
    <t>Неподаткові надходження</t>
  </si>
  <si>
    <t>Доходи від власності та підприємницької діяльності</t>
  </si>
  <si>
    <t>Інші надходження</t>
  </si>
  <si>
    <t>Адміністративні штрафи та інші санкції</t>
  </si>
  <si>
    <t>Адміністративні збори та платежі, доходи від некомерційної господарської діяльності</t>
  </si>
  <si>
    <t>Адміністративний збір за державну реєстрацію речових прав на нерухоме майно та їх обтяжень</t>
  </si>
  <si>
    <t>Державне мито</t>
  </si>
  <si>
    <t>Державне мито, що сплачується за місцем розгляду та оформлення документів, у тому числі за оформлення документів на спадщину і дарування</t>
  </si>
  <si>
    <t>Державне мито, пов`язане з видачею та оформленням закордонних паспортів (посвідок) та паспортів громадян України</t>
  </si>
  <si>
    <t>Власні надходження бюджетних установ</t>
  </si>
  <si>
    <t>Надходження від плати за послуги, що надаються бюджетними установами згідно із законодавством</t>
  </si>
  <si>
    <t>Цільові фонди</t>
  </si>
  <si>
    <t>Цільові фонди, утворені Верховною Радою Автономної Республіки Крим, органами місцевого самоврядування та місцевими органами виконавчої влади</t>
  </si>
  <si>
    <t>Офіційні трансферти</t>
  </si>
  <si>
    <t>Від органів державного управління</t>
  </si>
  <si>
    <t>Субвенції з державного бюджету місцевим бюджетам</t>
  </si>
  <si>
    <t>Освітня субвенція з державного бюджету місцевим бюджетам</t>
  </si>
  <si>
    <t>видатків місцевого бюджету на 2024 рік</t>
  </si>
  <si>
    <t>Надання загальної середньої освіти закладами загальної середньої освіти за рахунок коштів місцевого бюджету</t>
  </si>
  <si>
    <t>0111031</t>
  </si>
  <si>
    <t>1031</t>
  </si>
  <si>
    <t>Надання загальної середньої освіти закладами загальної середньої освіти за рахунок освітньої субвенції</t>
  </si>
  <si>
    <t>0113031</t>
  </si>
  <si>
    <t>3031</t>
  </si>
  <si>
    <t>1030</t>
  </si>
  <si>
    <t>Надання інших пільг окремим категоріям громадян відповідно до законодавства</t>
  </si>
  <si>
    <t>0118110</t>
  </si>
  <si>
    <t>8110</t>
  </si>
  <si>
    <t>Заходи із запобігання та ліквідації надзвичайних ситуацій та наслідків стихійного лиха</t>
  </si>
  <si>
    <t>Забезпечення діяльності місцевої та добровільної пожежної охорони</t>
  </si>
  <si>
    <t>0900000</t>
  </si>
  <si>
    <t>Служба (відділ) у справах дітей ШСР</t>
  </si>
  <si>
    <t>0910000</t>
  </si>
  <si>
    <t>Орган у справах дітей</t>
  </si>
  <si>
    <t>0910160</t>
  </si>
  <si>
    <t>1600000</t>
  </si>
  <si>
    <t>Відділ містобудування та ЖКГ ШСР</t>
  </si>
  <si>
    <t>1610000</t>
  </si>
  <si>
    <t>1610160</t>
  </si>
  <si>
    <t>рішення сільської ради від 15.12.2022 № 4</t>
  </si>
  <si>
    <t>Цільова програма забезпечення членства Широківської сільської ради Запорізького району Запорізької області на 2024-2026 роки</t>
  </si>
  <si>
    <t>Програма створення та використання місцевого матеріального резерву для запобігання, ліквідації  надзвичайних ситуацій техногенного і природного характеру та їх наслідків на території Широківської територіальної громади Запорізького району Запорізької області на 2022-2026 роки (зі змінами та доповненнями)</t>
  </si>
  <si>
    <t>рішення сільської ради від 03.02.2022 № 6</t>
  </si>
  <si>
    <t>Розподіл витрат місцевого  бюджету на реалізацію місцевих/регіональних програм у 2024 році</t>
  </si>
  <si>
    <t xml:space="preserve">Програма охорони навколишнього природного середовища Широківської територіальної громади Запорізького району Запорізької області  на 2024-2026 роки </t>
  </si>
  <si>
    <t xml:space="preserve">Програма підтримки та розвитку комунального некомерційного підприємства "Місцева пожежно-рятувальна служба Широківської громади" Широківської сільської ради Запорізького району Запорізької області на 2024-2026 роки </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</si>
  <si>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</si>
  <si>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 xml:space="preserve">до рішення сільської ради </t>
  </si>
  <si>
    <t>до рішення сільської ради</t>
  </si>
  <si>
    <t>рішення сільської ради від 21.12.2023 № 6</t>
  </si>
  <si>
    <t>рішення сільської ради від 21.12.2023 № 7</t>
  </si>
  <si>
    <t>рішення сільської ради від 21.12.2023 № 8</t>
  </si>
  <si>
    <t>рішення сільської ради від 21.12.2023 № 9</t>
  </si>
  <si>
    <t>Додаток 2</t>
  </si>
  <si>
    <t>ФІНАНСУВАННЯ_x000D_
місцевого бюджету на 2024 рік</t>
  </si>
  <si>
    <t>Найменування згідно з Класифікацією фінансування бюджету</t>
  </si>
  <si>
    <t>Фінансування за типом кредитора</t>
  </si>
  <si>
    <t>Внутрішнє фінансування</t>
  </si>
  <si>
    <t>Інше внутрішнє фінансування</t>
  </si>
  <si>
    <t>Одержано</t>
  </si>
  <si>
    <t>Повернено</t>
  </si>
  <si>
    <t>Фінансування за рахунок зміни залишків коштів бюджетів</t>
  </si>
  <si>
    <t>На початок періоду</t>
  </si>
  <si>
    <t>На кінець періоду</t>
  </si>
  <si>
    <t>Загальне фінансування</t>
  </si>
  <si>
    <t>Фінансування за типом боргового зобов’язання</t>
  </si>
  <si>
    <t>Фінансування за активними операціями</t>
  </si>
  <si>
    <t>Зміни обсягів бюджетних коштів</t>
  </si>
  <si>
    <t>Фінансування за рахунок коштів єдиного казначейського рахунку</t>
  </si>
  <si>
    <t>0112010</t>
  </si>
  <si>
    <t>2010</t>
  </si>
  <si>
    <t>0731</t>
  </si>
  <si>
    <t>Багатопрофільна стаціонарна медична допомога населенню</t>
  </si>
  <si>
    <t>рішення сільської ради від 21.12.2021 № 13</t>
  </si>
  <si>
    <t>Програма соціального захисту населення Широківської сільської територіальної громади "Назустріч людям" на 2023-2025 роки (зі змінами та доповненнями)</t>
  </si>
  <si>
    <t>Програма розвитку та підтримки комунального некомерційного підприємства «Клініка «Сімейний лікар» Широківської сільської ради Запорізького району Запорізької області на 2022-2026 роки  (зі змінами та доповненнями)</t>
  </si>
  <si>
    <t>0118420</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</si>
  <si>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 рідин, що використовуються в електронних сигаретах, що оподатковується згідно з підпунктом 213.1.14 пункту 213.1 статті 213 Податкового кодексу України</t>
  </si>
  <si>
    <t>Адміністративні штрафи за адміністративні правопорушення у сфері забезпечення безпеки дорожнього руху, зафіксовані в автоматичному режимі</t>
  </si>
  <si>
    <t>Інші неподаткові надходження</t>
  </si>
  <si>
    <t>Додаток 6</t>
  </si>
  <si>
    <t>до рішення                                         сільської ради</t>
  </si>
  <si>
    <t>08523000000</t>
  </si>
  <si>
    <t>Найменування інвестиційного проекту</t>
  </si>
  <si>
    <t>Загальний період реалізації проекту, (рік початку і завершення)</t>
  </si>
  <si>
    <t>Загальна вартість проекту, гривень</t>
  </si>
  <si>
    <t>Обсяг капітальних вкладень місцевого бюджету всього, гривень</t>
  </si>
  <si>
    <t>0113124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</si>
  <si>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</si>
  <si>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</si>
  <si>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2023-2024</t>
  </si>
  <si>
    <t>0117330</t>
  </si>
  <si>
    <t>7330</t>
  </si>
  <si>
    <t>0443</t>
  </si>
  <si>
    <t>Будівництво інших об`єктів комунальної власності</t>
  </si>
  <si>
    <t xml:space="preserve">проєктні роботи та проведення експертизи по об’єкту: «Будівництво зовнішніх мереж водовідведення багатоквартирного житлового будинку №4 по вул. Набережній в селищі Відрадне Запорізького району Запорізької області» </t>
  </si>
  <si>
    <t xml:space="preserve">проєктні роботи та проведення експертизи по об’єкту: «Будівництво зовнішніх мереж водовідведення багатоквартирного житлового будинку №3 по вул. Набережній в селищі Відрадне Запорізького району Запорізької області» </t>
  </si>
  <si>
    <t>проєктні роботи та проведення експертизи по об’єкту: «Будівництво зовнішніх мереж водовідведення багатоквартирного житлового будинку №1 по вул. Перемоги в селищі Відрадне Запорізького району Запорізької області»</t>
  </si>
  <si>
    <t xml:space="preserve">проєктні роботи та проведення експертизи по об’єкту: «Будівництво зовнішніх мереж водовідведення багатоквартирних житлових будинків №13 та №15 по вул. Перемоги в селищі Відрадне Запорізького району Запорізької області» </t>
  </si>
  <si>
    <t>Обсяг капітальних вкладень місцевого бюджету у 2024 році, гривень</t>
  </si>
  <si>
    <t>Очікуваний рівень готовності проекту на кінець 2024 року, %</t>
  </si>
  <si>
    <t>у 2024 році</t>
  </si>
  <si>
    <t xml:space="preserve">ОБСЯГИ
капітальних вкладень бюджету у розрізі інвестиційних проектів </t>
  </si>
  <si>
    <t>0111210</t>
  </si>
  <si>
    <t>1210</t>
  </si>
  <si>
    <t>0990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</si>
  <si>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</si>
  <si>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0111291</t>
  </si>
  <si>
    <t>1291</t>
  </si>
  <si>
    <t>0111292</t>
  </si>
  <si>
    <t>1292</t>
  </si>
  <si>
    <t>0116020</t>
  </si>
  <si>
    <t>6020</t>
  </si>
  <si>
    <t>Забезпечення функціонування підприємств, установ та організацій, що виробляють, виконують та/або надають житлово-комунальні послуги</t>
  </si>
  <si>
    <t>0117461</t>
  </si>
  <si>
    <t>7461</t>
  </si>
  <si>
    <t>0456</t>
  </si>
  <si>
    <t>Утримання та розвиток автомобільних доріг та дорожньої інфраструктури за рахунок коштів місцевого бюджету</t>
  </si>
  <si>
    <t>8420</t>
  </si>
  <si>
    <t>0830</t>
  </si>
  <si>
    <t>Інші заходи у сфері засобів масової інформації</t>
  </si>
  <si>
    <t>Кошти, що передаються із загального фонду бюджету до бюджету розвитку (спеціального фонду)</t>
  </si>
  <si>
    <t>Реконструкція будівлі для облаштування денного центру соціально-психологічної допомоги особам, які постраждали від домашнього насильства та/або насильства за ознакою статі, за адресою: вул. Центральна, 7-а, с. Лукашеве Запорізького району Запорізької області. Коригування</t>
  </si>
  <si>
    <t>Програма фінансової підтримки комунального підприємства "Благводсервіс Широківської громади Широківської сільської ради Запорізького району Запорізької області на 2024 рік</t>
  </si>
  <si>
    <t>рішення сільської ради від 19.02.2024 № 4</t>
  </si>
  <si>
    <t>Інші субвенції з місцевого бюджету</t>
  </si>
  <si>
    <t>0853300000</t>
  </si>
  <si>
    <t>Бюджет Якимівської селищної територіальної громади</t>
  </si>
  <si>
    <t>0119800</t>
  </si>
  <si>
    <t>Субвенція з місцевого бюджету державному бюджету на виконання програм соціально-економічного розвитку регіонів</t>
  </si>
  <si>
    <t>9900000000</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</si>
  <si>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</si>
  <si>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Субвенції з місцевих бюджетів іншим місцевим бюджетам</t>
  </si>
  <si>
    <t>0112152</t>
  </si>
  <si>
    <t>2152</t>
  </si>
  <si>
    <t>0763</t>
  </si>
  <si>
    <t>Інші програми та заходи у сфері охорони здоров`я</t>
  </si>
  <si>
    <t>0113090</t>
  </si>
  <si>
    <t>3090</t>
  </si>
  <si>
    <t>Видатки на поховання учасників бойових дій та осіб з інвалідністю внаслідок війни</t>
  </si>
  <si>
    <t>9800</t>
  </si>
  <si>
    <t>0180</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</si>
  <si>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</si>
  <si>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рішення сільської ради від 07.03.2024 № 3</t>
  </si>
  <si>
    <t>Програма організації захоронення тіл (останків) загиблих військовослужбовців внаслідок збройної агресії РФ проти України Широківської територіальної громади Запорізького району Запорізької області на 2024 рік</t>
  </si>
  <si>
    <t>Програма підтримки підрозділів Головного управління Державної служби з надзвичайних ситуацій України у Запорізькій області на 2024 рік</t>
  </si>
  <si>
    <t>рішення сільської ради від 21.12.2023 № 10</t>
  </si>
  <si>
    <t>рішення сільської ради від 07.03.2024 № 2</t>
  </si>
  <si>
    <t>Програма профілактики правопорушень та забезпечення публічної безпеки на територіії Широківської територіальної громади, поліпшення матеріально-технічного оснащення поліцейських офіцерів громади - "Безпечна громада" на 2024-2026 роки (зі змінами та доповненнями)</t>
  </si>
  <si>
    <t>Нове будівництво Центру безпеки громадян по вул. Молодіжна села Петропіль Запорізького району Запорізької області</t>
  </si>
  <si>
    <t xml:space="preserve">проєктні роботи та проведення експертизи по об’єкту: «Будівництво зовнішніх мереж водовідведення багатоквартирних житлових будинків № 1 та № 2 по вул. Набережній в селищі Відрадне Запорізького району Запорізької області» </t>
  </si>
  <si>
    <t>Податок на прибуток підприємств</t>
  </si>
  <si>
    <t>Податок на прибуток підприємств та фінансових установ комунальної власності</t>
  </si>
  <si>
    <t>Транспортний податок з фізичних осіб</t>
  </si>
  <si>
    <t>Транспортний податок з юридичних осіб</t>
  </si>
  <si>
    <t>Штрафні санкції, що застосовуються відповідно до Закону України `Про державне регулювання виробництва і обігу спирту етилового, коньячного і плодового, алкогольних напоїв, тютюнових виробів, рідин, що використовуються в електронних сигаретах, та пального`</t>
  </si>
  <si>
    <t>0119150</t>
  </si>
  <si>
    <t>9150</t>
  </si>
  <si>
    <t>Інші дотації з місцевого бюджету</t>
  </si>
  <si>
    <t>0810000000</t>
  </si>
  <si>
    <t>Обласний бюджет Запорізької області</t>
  </si>
  <si>
    <t>виготовлення проектно-кошторисної документації та проходження експертизи по об'єкту: "Нове будівництво протирадіаційного укриття Петропільського ліцею Широківської сільської ради Запорізького району Запорізької області за адресою: Запорізька область, Запорізький район, село Петропіль, вул.Молодіжна, 1"</t>
  </si>
  <si>
    <t>виготовлення проектно-кошторисної документації по об'єкту: «Нове будівництво моніторингового центру системи відеоспостереження "Безпечна громада" за адресою: вул. Молодіжна, село Петропіль Запорізького району Запорізької області»</t>
  </si>
  <si>
    <t>виготовлення проектно-кошторисної документації по об'єкту: «Нове будівництво системи відеоспостереження за адресою: село Володимирівське Запорізького району Запорізької області»</t>
  </si>
  <si>
    <t>виготовлення проектно-кошторисної документації та проходження експертизи по об'єкту: "Реконструкція електропостачання для приєднання протирадіаційного укриття Петропільського ліцею Широківської сільської ради Запорізького району Запорізької області за адресою: Запорізька область, Запорізький район, село Петропіль, вул.Молодіжна, 1"</t>
  </si>
  <si>
    <t xml:space="preserve">Програма оформлення прав на земельні ділянки комунальної власності Широківської територіальної громади Запорізького району Запорізької області на 2022-2026 роки </t>
  </si>
  <si>
    <t>рішення сільської ради від 01.06.2023 № 8</t>
  </si>
  <si>
    <t>0119770</t>
  </si>
  <si>
    <t>0112151</t>
  </si>
  <si>
    <t>2151</t>
  </si>
  <si>
    <t>Забезпечення діяльності інших закладів у сфері охорони здоров`я</t>
  </si>
  <si>
    <t>0116011</t>
  </si>
  <si>
    <t>6011</t>
  </si>
  <si>
    <t>0610</t>
  </si>
  <si>
    <t>Експлуатація та технічне обслуговування житлового фонду</t>
  </si>
  <si>
    <t>0117321</t>
  </si>
  <si>
    <t>7321</t>
  </si>
  <si>
    <t>Будівництво освітніх установ та закладів</t>
  </si>
  <si>
    <t>0117383</t>
  </si>
  <si>
    <t>7383</t>
  </si>
  <si>
    <t>Реалізація проектів (об`єктів, заходів) за рахунок коштів фонду ліквідації наслідків збройної агресії</t>
  </si>
  <si>
    <t>9770</t>
  </si>
  <si>
    <t>Податок на доходи фізичних осіб у вигляді мінімального податкового зобов`язання, що підлягає сплаті фізичними особами</t>
  </si>
  <si>
    <t>Субвенція з місцевого бюджету на реалізацію проектів (об`єктів, заходів), спрямованих на ліквідацію наслідків збройної агресії, за рахунок відповідної субвенції з державного бюджету</t>
  </si>
  <si>
    <t>Субвенція з місцевого бюджету на реалізацію проектів (об'єктів, заходів), спрямованих на ліквідацію наслідків збройної агресії, за рахунок відповідної субвенції з державного бюджету</t>
  </si>
  <si>
    <t>Додаток 8</t>
  </si>
  <si>
    <t xml:space="preserve">до рішення  сільської ради  </t>
  </si>
  <si>
    <t>№ з/п</t>
  </si>
  <si>
    <t>Найменування</t>
  </si>
  <si>
    <t>Придбання шкільних автобусів, зокрема спеціально обладнаних для перевезення маломобільних груп населення</t>
  </si>
  <si>
    <t>ВСЬОГО</t>
  </si>
  <si>
    <t>Напрямки спрямування коштів іншої субвенції з місцевого бюджету, наданої в 2024 році</t>
  </si>
  <si>
    <t>Нове будівництво протирадіаційного укриття Петропільського ліцею Широківської сільської ради Запорізького району Запорізької області за адресою: Запорізька область, Запорізький район, село Петропіль, вул.Молодіжна, 1</t>
  </si>
  <si>
    <t>Реконструкція північного групового водопроводу від м. Запоріжжя до с. Лукашеве для водопостачання населених пунктів Запорізького району</t>
  </si>
  <si>
    <t>коригування проектно-кошторисної документації та проходження експертизи по об’єкту: «Реконструкція північного групового водопроводу від м. Запоріжжя до с. Лукашеве для водопостачання населених пунктів Запорізького району». Коригування 3</t>
  </si>
  <si>
    <t>Програма розвитку житлово-комунального господарства, соціальної інфраструктури та благоустрою населених пунктів Широківської сільської ради на 2022-2024 роки (зі змінами та доповненнями)</t>
  </si>
  <si>
    <t xml:space="preserve">Програми місцевих стимулів для медичних працівників комунального некомерційного підприємства «Клініка «Сімейний лікар» Широківської сільської ради Запорізького району Запорізької області на 2023-2025 роки </t>
  </si>
  <si>
    <t>рішення сільської ради від 02.03.2023 № 1</t>
  </si>
  <si>
    <t>рішення сільської ради від 07.05.2024 № 3</t>
  </si>
  <si>
    <t>Програма фінансової підтримки комунального підприємства «Аптека «Сімейний лікар» Широківської  сільської ради Запорізького району Запорізької області на 2024 рік</t>
  </si>
  <si>
    <t>Програма розвитку житлово-комунального господарства, соціальної інфраструктури  та благоустрою населених пунктів Широківської сільської ради на 2022-2024 роки (зі змінами та доповненнями)</t>
  </si>
  <si>
    <t>Програма сприяння обороноздатності, територіальній обороні, мобілізаційній підготовці Широківської територіальної громади Запорізького району Запорізької області на 2024 рік (зі змінами та доповненнями)</t>
  </si>
  <si>
    <t>рішення сільської ради від 07.05.2024 № 2</t>
  </si>
  <si>
    <t>Програма захисту державного суверенітету, конституційного ладу, територіальної цілісності України, протидії тероризму, корупції та  організованій злочинній діяльності на території Широківської сільської територіальної громади Запорізького району Запорізької області на 2024 рік</t>
  </si>
  <si>
    <t>Програма соціально-економічного та культурного розвитку  Широківської сільської територіальної громади на 2024-2026 роки</t>
  </si>
  <si>
    <t>рішення сільської ради від 07.03.2024 № 1</t>
  </si>
  <si>
    <t>Субвенція з місцевого бюджету за рахунок залишку коштів освітньої субвенції, що утворився на початок бюджетного періоду</t>
  </si>
  <si>
    <t>0113112</t>
  </si>
  <si>
    <t>3112</t>
  </si>
  <si>
    <t>Заходи державної політики з питань дітей та їх соціального захисту</t>
  </si>
  <si>
    <t>0117130</t>
  </si>
  <si>
    <t>7130</t>
  </si>
  <si>
    <t>0421</t>
  </si>
  <si>
    <t>Здійснення заходів із землеустрою</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</si>
  <si>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</si>
  <si>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Субвенція з державного бюджету місцевим бюджетам на облаштування безпечних умов у закладах, що надають загальну середню освіту</t>
  </si>
  <si>
    <t>0111262</t>
  </si>
  <si>
    <t>1262</t>
  </si>
  <si>
    <t>Виконання заходів щодо облаштування безпечних умов у закладах, що надають загальну середню освіту, за рахунок субвенції з державного бюджету місцевим бюджетам</t>
  </si>
  <si>
    <t>0117384</t>
  </si>
  <si>
    <t>7384</t>
  </si>
  <si>
    <t>Реалізація проектів і заходів за рахунок залишку коштів спеціального фонду державного бюджету, що утворилися станом на 01 січня 2023 року, джерелом формування яких були кредити (позики) від Європейського інвестиційного банку</t>
  </si>
  <si>
    <t>0117660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</si>
  <si>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</si>
  <si>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</si>
  <si>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t>
  </si>
  <si>
    <t>Доходи від операцій з капіталом</t>
  </si>
  <si>
    <t>Кошти від продажу землі і нематеріальних активів</t>
  </si>
  <si>
    <t>Кошти від продажу землі</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</si>
  <si>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</si>
  <si>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 xml:space="preserve">Програма з проведення нормативної грошової оцінки земель Широківської територіальної громади Запорізького району Запорізької області на 2022 – 2026 роки </t>
  </si>
  <si>
    <t>рішення сільської ради від 21.12.2021 № 7</t>
  </si>
  <si>
    <t>0111261</t>
  </si>
  <si>
    <t>1261</t>
  </si>
  <si>
    <t>Співфінансування заходів, що реалізуються за рахунок субвенції з державного бюджету місцевим бюджетам на облаштування безпечних умов у закладах, що надають загальну середню освіту</t>
  </si>
  <si>
    <t>0113230</t>
  </si>
  <si>
    <t>3230</t>
  </si>
  <si>
    <t>Видатки, пов`язані з наданням підтримки внутрішньо перемішеним та/або евакуйованим особам у зв`язку із введенням воєнного стану</t>
  </si>
  <si>
    <t>1616030</t>
  </si>
  <si>
    <t>Рентна плата за спеціальне використання води</t>
  </si>
  <si>
    <t>Рентна плата за спеціальне використання води водних об`єктів місцевого значення</t>
  </si>
  <si>
    <t>Програма надання підтримки внутрішньо переміщеним та/або евакуйованим особам у зв'язку з введенням воєнного стану на 2024 рік</t>
  </si>
  <si>
    <t>рішення сільської ради від 04.04.2024 № 2</t>
  </si>
  <si>
    <t>рішення сільської ради від 06.08.2024 № 3</t>
  </si>
  <si>
    <t>Програма підтримки захисників та захисниць України та членів їхніх сімей на території Широківської сільської територіальної громади Запорізького району Запорізької області на 2024-2026 роки</t>
  </si>
  <si>
    <t>Надходження від продажу основного капіталу</t>
  </si>
  <si>
    <t>Кошти від відчуження майна, що належить Автономній Республіці Крим та майна, що перебуває в комунальній власності</t>
  </si>
  <si>
    <t>Субвенція з державного бюджету місцевим бюджетам на придбання обладнання, створення та модернізацію (проведення реконструкції та капітального ремонту) їдалень (харчоблоків) закладів загальної середньої освіти</t>
  </si>
  <si>
    <t>0111061</t>
  </si>
  <si>
    <t>1061</t>
  </si>
  <si>
    <t>0111242</t>
  </si>
  <si>
    <t>1242</t>
  </si>
  <si>
    <t>Виконання заходів щодо придбання обладнання, створення та модернізації (проведення реконструкції та капітального ремонту) їдалень (харчоблоків) закладів загальної середньої освіти за рахунок субвенції з державного бюджету місцевим бюджетам</t>
  </si>
  <si>
    <t>Частина чистого прибутку (доходу) державних або комунальних унітарних підприємств та їх об`єднань, що вилучається до відповідного бюджету, та дивіденди (дохід), нараховані на акції (частки) господарських товариств, у статутних капіталах яких є державна або комунальна власність</t>
  </si>
  <si>
    <t>Частина чистого прибутку (доходу) комунальних унітарних підприємств та їх об`єднань, що вилучається до відповідного місцевого бюджету</t>
  </si>
  <si>
    <t>Субвенція з місцевого бюджету на здійснення переданих видатків у сфері освіти за рахунок коштів освітньої субвенції</t>
  </si>
  <si>
    <t>0111241</t>
  </si>
  <si>
    <t>1241</t>
  </si>
  <si>
    <t>Співфінансування заходів, що реалізуються за рахунок субвенції з державного бюджету місцевим бюджетам на придбання обладнання, створення та модернізацію (проведення реконструкції та капітального ремонту) їдалень (харчоблоків) закладів загальної середньої</t>
  </si>
  <si>
    <t>Капітальний ремонт харчоблоку Петропільського ліцею Широківської сільської ради Запорізького району Запорізької області за адресою: Запорізька область, Запорізький район, село Петропіль, вул. Молодіжна, 1</t>
  </si>
  <si>
    <t>Співфінансування заходів, що реалізуються за рахунок субвенції з державного бюджету місцевим бюджетам на придбання обладнання, створення та модернізацію (проведення реконструкції та капітального ремонту) їдалень (харчоблоків) закладів загальної середньої освіти</t>
  </si>
  <si>
    <t>Субвенція з державного бюджету місцевим бюджетам на створення мережі спеціалізованих служб підтримки осіб, які постраждали від домашнього насильства та/або насильства за ознакою статі</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</si>
  <si>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</si>
  <si>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0111181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</si>
  <si>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</si>
  <si>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</si>
  <si>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0111182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</si>
  <si>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</si>
  <si>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</si>
  <si>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0119380</t>
  </si>
  <si>
    <t>9380</t>
  </si>
  <si>
    <t>Бюджет Біленьківської сільської  територіальної громади</t>
  </si>
  <si>
    <t> Оплата послуг комунальній установі «Інклюзивно-ресурсний центр» Біленьківської сільської ради Запорізького району Запорізької області з проведення комплексної психолого-педагогічної оцінки розвитку з метою визначення категорії (типу) особливих освітніх потреб (труднощів), ступеня їх прояву та рівня підтримки особи з особливими освітніми потребами в закладі освіти</t>
  </si>
  <si>
    <t>0851000000</t>
  </si>
  <si>
    <t>Бюджет Біленьківської сільської територіальної громади</t>
  </si>
  <si>
    <t>виготовлення проектно-кошторисної документації та проходження експертизи по об'єкту: "Реконструкція системи опалення для встановлення резервного джерела теплопостачання у Петропільському ліцеї Широківської сільської ради Запорізького району Запорізької області за адресою:  Запорізька область, Запорізький район, селище Відрадне, вул.Перемоги, 3б"</t>
  </si>
  <si>
    <t>виготовлення проектно-кошторисної документації та проходження експертизи по об'єкту: "Реконструкція системи опалення для встановлення резервного джерела теплопостачання у Петропільському ліцеї Широківської сільської ради Запорізького району Запорізької області за адресою: Запорізька область, Запорізький район, село Августинівка, вул.Молодіжна, 63"</t>
  </si>
  <si>
    <t>Реконструкція системи опалення зі встановленням альтернативного джерела палива у будівлі Лукашівської гімназії "Мрія" за адресою: Запорізька область, Запорізький район, село Лукашеве, вул. Молодіжна, 1в (у т.ч. виготовлення проектно-кошторисної документації)</t>
  </si>
  <si>
    <t>Реконструкція системи опалення зі встановленням альтернативного джерела палива у будівлі Володимирівського ліцею «Успіх» за адресою: Запорізька область, Запорізький район, село Володимирівське, вул. Космічна, 2а (у т.ч. виготовлення проектно-кошторисної документації)</t>
  </si>
  <si>
    <t>від 05.12.2024 № 8</t>
  </si>
  <si>
    <t>0119580</t>
  </si>
  <si>
    <t>Субвенція з місцевого бюджету на проектування, відновлення. будівництво, модернізацію, облаштування, ремонт об'єктів будівництва громадського призначення, соціальної сфери, культурної спадщини, житлово-комунального господарства, інших об'єктів, що мають вплив на життєдіяльність населення, за рахунок відповідної субвенції з державного бюджету</t>
  </si>
  <si>
    <t>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субвенції з державного бюджету</t>
  </si>
  <si>
    <t>Субвенція з державного бюджету місцевим бюджетам на забезпечення харчуванням учнів початкових класів закладів загальної середньої освіти</t>
  </si>
  <si>
    <t>Надходження коштів від відшкодування втрат сільськогосподарського і лісогосподарського виробництва</t>
  </si>
  <si>
    <t>Апарат (секретаріат) місцевої ради, Верховної Ради Автономної Республіки Крим, обласні, Київська та Севастопольська міські ради, районні ради і ради міст обласного та республіканського Автономної Республіки Крим, районного значення, селищні, сільські</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</si>
  <si>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</si>
  <si>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</si>
  <si>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t>
  </si>
  <si>
    <t>0111403</t>
  </si>
  <si>
    <t>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</si>
  <si>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</si>
  <si>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0113193</t>
  </si>
  <si>
    <t>3193</t>
  </si>
  <si>
    <t>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t>
  </si>
  <si>
    <t>9580</t>
  </si>
  <si>
    <t>Субвенція з місцевого бюджету на проектування, відновлення, будівництво, модернізацію, облаштування, ремонт об`єктів будівництва громадського призначення, соціальної сфери, культурної спадщини, житлово-комунального господарства, інших об`єктів, що мають в</t>
  </si>
  <si>
    <t>рішення сільської ради від 05.12.2024 № 5</t>
  </si>
  <si>
    <t>Програма підтримки та розвитку комунального підприємства "Комунальне сільськогосподарське підприємство "Широке" Широківської сільської ради Запорізького району Запорізької області на 2024-2026 роки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</si>
</sst>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9" x14ac:knownFonts="1">
    <font>
      <sz val="10"/>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color theme="1"/>
      <name val="Calibri"/>
      <family val="2"/>
      <charset val="204"/>
      <scheme val="minor"/>
    </font>
    <font>
      <sz val="11"/>
      <color theme="1"/>
      <name val="Times New Roman"/>
      <family val="1"/>
      <charset val="204"/>
    </font>
    <font>
      <b/>
      <sz val="11"/>
      <color theme="1"/>
      <name val="Times New Roman"/>
      <family val="1"/>
      <charset val="204"/>
    </font>
    <font>
      <sz val="11"/>
      <color theme="1"/>
      <name val="Calibri"/>
      <family val="2"/>
      <charset val="204"/>
      <scheme val="minor"/>
    </font>
    <font>
      <b/>
      <sz val="12"/>
      <color theme="1"/>
      <name val="Times New Roman"/>
      <family val="1"/>
      <charset val="204"/>
    </font>
    <font>
      <u/>
      <sz val="12"/>
      <color theme="1"/>
      <name val="Times New Roman"/>
      <family val="1"/>
      <charset val="204"/>
    </font>
    <font>
      <sz val="9"/>
      <color theme="1"/>
      <name val="Times New Roman"/>
      <family val="1"/>
      <charset val="204"/>
    </font>
    <font>
      <sz val="11"/>
      <name val="Times New Roman"/>
      <family val="1"/>
      <charset val="204"/>
    </font>
    <font>
      <sz val="12"/>
      <name val="Times New Roman"/>
      <family val="1"/>
      <charset val="204"/>
    </font>
    <font>
      <sz val="12"/>
      <color theme="1"/>
      <name val="Times New Roman"/>
      <family val="1"/>
      <charset val="204"/>
    </font>
    <font>
      <sz val="11"/>
      <color indexed="8"/>
      <name val="Calibri"/>
      <family val="2"/>
      <charset val="204"/>
    </font>
    <font>
      <sz val="11"/>
      <color indexed="9"/>
      <name val="Calibri"/>
      <family val="2"/>
      <charset val="204"/>
    </font>
    <font>
      <sz val="10"/>
      <name val="Arial Cyr"/>
      <charset val="204"/>
    </font>
    <font>
      <sz val="11"/>
      <color indexed="62"/>
      <name val="Calibri"/>
      <family val="2"/>
      <charset val="204"/>
    </font>
    <font>
      <b/>
      <sz val="11"/>
      <color indexed="63"/>
      <name val="Calibri"/>
      <family val="2"/>
      <charset val="204"/>
    </font>
    <font>
      <b/>
      <sz val="11"/>
      <color indexed="52"/>
      <name val="Calibri"/>
      <family val="2"/>
      <charset val="204"/>
    </font>
    <font>
      <sz val="10"/>
      <name val="Courier New"/>
      <family val="3"/>
      <charset val="204"/>
    </font>
    <font>
      <sz val="10"/>
      <color indexed="8"/>
      <name val="Arial"/>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Times New Roman"/>
      <family val="1"/>
      <charset val="204"/>
    </font>
    <font>
      <sz val="10"/>
      <name val="Arial"/>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0"/>
      <name val="Helv"/>
      <charset val="204"/>
    </font>
    <font>
      <sz val="11"/>
      <color indexed="10"/>
      <name val="Calibri"/>
      <family val="2"/>
      <charset val="204"/>
    </font>
    <font>
      <sz val="11"/>
      <color indexed="17"/>
      <name val="Calibri"/>
      <family val="2"/>
      <charset val="204"/>
    </font>
    <font>
      <b/>
      <sz val="14"/>
      <name val="Times New Roman"/>
      <family val="1"/>
      <charset val="204"/>
    </font>
    <font>
      <sz val="14"/>
      <name val="Times New Roman"/>
      <family val="1"/>
      <charset val="204"/>
    </font>
    <font>
      <u/>
      <sz val="12"/>
      <name val="Times New Roman"/>
      <family val="1"/>
      <charset val="204"/>
    </font>
    <font>
      <b/>
      <sz val="11"/>
      <name val="Times New Roman"/>
      <family val="1"/>
      <charset val="204"/>
    </font>
    <font>
      <i/>
      <sz val="11"/>
      <name val="Times New Roman"/>
      <family val="1"/>
      <charset val="204"/>
    </font>
    <font>
      <b/>
      <sz val="11"/>
      <color indexed="8"/>
      <name val="Times New Roman"/>
      <family val="1"/>
      <charset val="204"/>
    </font>
    <font>
      <sz val="11"/>
      <color indexed="8"/>
      <name val="Times New Roman"/>
      <family val="1"/>
      <charset val="204"/>
    </font>
    <font>
      <sz val="11"/>
      <color rgb="FF000000"/>
      <name val="Times New Roman"/>
      <family val="1"/>
      <charset val="204"/>
    </font>
    <font>
      <sz val="9"/>
      <name val="Times New Roman"/>
      <family val="1"/>
      <charset val="204"/>
    </font>
    <font>
      <sz val="11"/>
      <color rgb="FFFF0000"/>
      <name val="Times New Roman"/>
      <family val="1"/>
      <charset val="204"/>
    </font>
    <font>
      <sz val="8"/>
      <color theme="1"/>
      <name val="Times New Roman"/>
      <family val="1"/>
      <charset val="204"/>
    </font>
    <font>
      <sz val="8"/>
      <name val="Calibri"/>
      <family val="2"/>
      <charset val="204"/>
      <scheme val="minor"/>
    </font>
    <font>
      <u/>
      <sz val="11"/>
      <name val="Times New Roman"/>
      <family val="1"/>
      <charset val="204"/>
    </font>
    <font>
      <b/>
      <sz val="11"/>
      <color rgb="FFFF0000"/>
      <name val="Times New Roman"/>
      <family val="1"/>
      <charset val="204"/>
    </font>
    <font>
      <b/>
      <sz val="10"/>
      <name val="Times New Roman"/>
      <family val="1"/>
      <charset val="204"/>
    </font>
    <font>
      <sz val="10"/>
      <color theme="1"/>
      <name val="Times New Roman"/>
      <family val="1"/>
      <charset val="204"/>
    </font>
    <font>
      <b/>
      <sz val="12"/>
      <name val="Times New Roman"/>
      <family val="1"/>
      <charset val="204"/>
    </font>
    <font>
      <sz val="10"/>
      <name val="Calibri"/>
      <family val="2"/>
      <charset val="204"/>
      <scheme val="minor"/>
    </font>
    <font>
      <sz val="12"/>
      <color indexed="8"/>
      <name val="Times New Roman"/>
      <family val="1"/>
      <charset val="204"/>
    </font>
    <font>
      <b/>
      <sz val="12"/>
      <color indexed="8"/>
      <name val="Times New Roman"/>
      <family val="1"/>
      <charset val="204"/>
    </font>
    <font>
      <sz val="12"/>
      <color theme="1"/>
      <name val="Calibri"/>
      <family val="2"/>
      <charset val="204"/>
      <scheme val="minor"/>
    </font>
    <font>
      <sz val="12"/>
      <color indexed="8"/>
      <name val="Calibri"/>
      <family val="2"/>
      <charset val="204"/>
      <scheme val="minor"/>
    </font>
    <font>
      <b/>
      <sz val="10"/>
      <color theme="1"/>
      <name val="Calibri"/>
      <family val="2"/>
      <charset val="204"/>
      <scheme val="minor"/>
    </font>
  </fonts>
  <fills count="26">
    <fill>
      <patternFill patternType="none"/>
    </fill>
    <fill>
      <patternFill patternType="gray125"/>
    </fill>
    <fill>
      <patternFill patternType="solid">
        <fgColor indexed="4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3">
    <xf numFmtId="0" fontId="0" fillId="0" borderId="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36" fillId="6" borderId="0" applyNumberFormat="0" applyBorder="0" applyAlignment="0" applyProtection="0"/>
    <xf numFmtId="0" fontId="36" fillId="9" borderId="0" applyNumberFormat="0" applyBorder="0" applyAlignment="0" applyProtection="0"/>
    <xf numFmtId="0" fontId="36" fillId="12" borderId="0" applyNumberFormat="0" applyBorder="0" applyAlignment="0" applyProtection="0"/>
    <xf numFmtId="0" fontId="37" fillId="13"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8" fillId="0" borderId="0"/>
    <xf numFmtId="0" fontId="37" fillId="17"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20" borderId="0" applyNumberFormat="0" applyBorder="0" applyAlignment="0" applyProtection="0"/>
    <xf numFmtId="0" fontId="39" fillId="8" borderId="6" applyNumberFormat="0" applyAlignment="0" applyProtection="0"/>
    <xf numFmtId="0" fontId="40" fillId="21" borderId="7" applyNumberFormat="0" applyAlignment="0" applyProtection="0"/>
    <xf numFmtId="0" fontId="41" fillId="21" borderId="6" applyNumberFormat="0" applyAlignment="0" applyProtection="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8" fillId="0" borderId="0"/>
    <xf numFmtId="0" fontId="42" fillId="0" borderId="0"/>
    <xf numFmtId="0" fontId="38" fillId="0" borderId="0"/>
    <xf numFmtId="0" fontId="38" fillId="0" borderId="0"/>
    <xf numFmtId="0" fontId="42" fillId="0" borderId="0"/>
    <xf numFmtId="0" fontId="42" fillId="0" borderId="0"/>
    <xf numFmtId="0" fontId="42" fillId="0" borderId="0"/>
    <xf numFmtId="0" fontId="42" fillId="0" borderId="0"/>
    <xf numFmtId="0" fontId="42" fillId="0" borderId="0"/>
    <xf numFmtId="0" fontId="43" fillId="0" borderId="0">
      <alignment vertical="top"/>
    </xf>
    <xf numFmtId="0" fontId="44" fillId="0" borderId="8" applyNumberFormat="0" applyFill="0" applyAlignment="0" applyProtection="0"/>
    <xf numFmtId="0" fontId="45" fillId="22" borderId="9" applyNumberFormat="0" applyAlignment="0" applyProtection="0"/>
    <xf numFmtId="0" fontId="46" fillId="0" borderId="0" applyNumberFormat="0" applyFill="0" applyBorder="0" applyAlignment="0" applyProtection="0"/>
    <xf numFmtId="0" fontId="47" fillId="23" borderId="0" applyNumberFormat="0" applyBorder="0" applyAlignment="0" applyProtection="0"/>
    <xf numFmtId="0" fontId="48" fillId="0" borderId="0"/>
    <xf numFmtId="0" fontId="48" fillId="0" borderId="0"/>
    <xf numFmtId="0" fontId="26" fillId="0" borderId="0"/>
    <xf numFmtId="0" fontId="26" fillId="0" borderId="0"/>
    <xf numFmtId="0" fontId="26" fillId="0" borderId="0"/>
    <xf numFmtId="0" fontId="29" fillId="0" borderId="0"/>
    <xf numFmtId="0" fontId="38" fillId="0" borderId="0"/>
    <xf numFmtId="0" fontId="49" fillId="0" borderId="0"/>
    <xf numFmtId="0" fontId="50" fillId="4" borderId="0" applyNumberFormat="0" applyBorder="0" applyAlignment="0" applyProtection="0"/>
    <xf numFmtId="0" fontId="51" fillId="0" borderId="0" applyNumberFormat="0" applyFill="0" applyBorder="0" applyAlignment="0" applyProtection="0"/>
    <xf numFmtId="0" fontId="36" fillId="24" borderId="10" applyNumberFormat="0" applyFont="0" applyAlignment="0" applyProtection="0"/>
    <xf numFmtId="0" fontId="52" fillId="0" borderId="11" applyNumberFormat="0" applyFill="0" applyAlignment="0" applyProtection="0"/>
    <xf numFmtId="0" fontId="53" fillId="0" borderId="0"/>
    <xf numFmtId="0" fontId="54" fillId="0" borderId="0" applyNumberFormat="0" applyFill="0" applyBorder="0" applyAlignment="0" applyProtection="0"/>
    <xf numFmtId="0" fontId="55" fillId="5" borderId="0" applyNumberFormat="0" applyBorder="0" applyAlignment="0" applyProtection="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19">
    <xf numFmtId="0" fontId="0" fillId="0" borderId="0" xfId="0"/>
    <xf numFmtId="0" fontId="27" fillId="0" borderId="0" xfId="0" applyFont="1"/>
    <xf numFmtId="0" fontId="27" fillId="0" borderId="0" xfId="0" applyFont="1" applyAlignment="1">
      <alignment horizontal="center"/>
    </xf>
    <xf numFmtId="0" fontId="27" fillId="0" borderId="2" xfId="0" applyFont="1" applyBorder="1" applyAlignment="1">
      <alignment horizontal="center" vertical="center" wrapText="1"/>
    </xf>
    <xf numFmtId="0" fontId="27" fillId="0" borderId="2" xfId="0" quotePrefix="1" applyFont="1" applyBorder="1" applyAlignment="1">
      <alignment horizontal="center" vertical="center" wrapText="1"/>
    </xf>
    <xf numFmtId="4" fontId="27" fillId="0" borderId="2" xfId="0" quotePrefix="1" applyNumberFormat="1" applyFont="1" applyBorder="1" applyAlignment="1">
      <alignment horizontal="center" vertical="center" wrapText="1"/>
    </xf>
    <xf numFmtId="4" fontId="27" fillId="0" borderId="2" xfId="0" quotePrefix="1" applyNumberFormat="1" applyFont="1" applyBorder="1" applyAlignment="1">
      <alignment vertical="center" wrapText="1"/>
    </xf>
    <xf numFmtId="0" fontId="28" fillId="0" borderId="0" xfId="0" applyFont="1" applyAlignment="1">
      <alignment horizontal="left"/>
    </xf>
    <xf numFmtId="0" fontId="27" fillId="0" borderId="0" xfId="0" applyFont="1" applyAlignment="1">
      <alignment wrapText="1"/>
    </xf>
    <xf numFmtId="0" fontId="27" fillId="0" borderId="2" xfId="0" applyFont="1" applyBorder="1" applyAlignment="1">
      <alignment horizontal="center" vertical="center"/>
    </xf>
    <xf numFmtId="0" fontId="28" fillId="0" borderId="2" xfId="0" applyFont="1" applyBorder="1" applyAlignment="1">
      <alignment vertical="center" wrapText="1"/>
    </xf>
    <xf numFmtId="3" fontId="28" fillId="0" borderId="2" xfId="0" applyNumberFormat="1" applyFont="1" applyBorder="1"/>
    <xf numFmtId="0" fontId="33" fillId="0" borderId="2" xfId="0" applyFont="1" applyBorder="1" applyAlignment="1">
      <alignment vertical="center" wrapText="1"/>
    </xf>
    <xf numFmtId="3" fontId="33" fillId="0" borderId="2" xfId="0" applyNumberFormat="1" applyFont="1" applyBorder="1"/>
    <xf numFmtId="0" fontId="28" fillId="0" borderId="2" xfId="0" applyFont="1" applyBorder="1"/>
    <xf numFmtId="0" fontId="27" fillId="0" borderId="2" xfId="0" applyFont="1" applyBorder="1"/>
    <xf numFmtId="3" fontId="27" fillId="0" borderId="2" xfId="0" applyNumberFormat="1" applyFont="1" applyBorder="1"/>
    <xf numFmtId="3" fontId="27" fillId="0" borderId="0" xfId="0" applyNumberFormat="1" applyFont="1"/>
    <xf numFmtId="0" fontId="27" fillId="0" borderId="2" xfId="0" applyFont="1" applyBorder="1" applyAlignment="1">
      <alignment horizontal="center"/>
    </xf>
    <xf numFmtId="0" fontId="28" fillId="0" borderId="0" xfId="0" applyFont="1"/>
    <xf numFmtId="0" fontId="28" fillId="0" borderId="0" xfId="0" applyFont="1" applyAlignment="1">
      <alignment horizontal="right"/>
    </xf>
    <xf numFmtId="0" fontId="33" fillId="0" borderId="0" xfId="54" applyFont="1"/>
    <xf numFmtId="0" fontId="48" fillId="0" borderId="0" xfId="54" applyAlignment="1">
      <alignment vertical="top"/>
    </xf>
    <xf numFmtId="0" fontId="48" fillId="0" borderId="0" xfId="54"/>
    <xf numFmtId="0" fontId="33" fillId="0" borderId="0" xfId="54" applyFont="1" applyAlignment="1">
      <alignment horizontal="left" vertical="top"/>
    </xf>
    <xf numFmtId="0" fontId="48" fillId="0" borderId="0" xfId="54" applyAlignment="1">
      <alignment horizontal="left" vertical="center" wrapText="1"/>
    </xf>
    <xf numFmtId="0" fontId="48" fillId="0" borderId="0" xfId="55" applyFont="1" applyAlignment="1">
      <alignment horizontal="left" wrapText="1"/>
    </xf>
    <xf numFmtId="0" fontId="57" fillId="0" borderId="0" xfId="0" applyFont="1" applyAlignment="1">
      <alignment horizontal="center" vertical="top"/>
    </xf>
    <xf numFmtId="0" fontId="56" fillId="0" borderId="0" xfId="54" applyFont="1" applyAlignment="1">
      <alignment horizontal="center"/>
    </xf>
    <xf numFmtId="0" fontId="48" fillId="0" borderId="0" xfId="54" applyAlignment="1">
      <alignment horizontal="center" vertical="top"/>
    </xf>
    <xf numFmtId="0" fontId="48" fillId="0" borderId="0" xfId="54" applyAlignment="1">
      <alignment horizontal="center"/>
    </xf>
    <xf numFmtId="0" fontId="56" fillId="0" borderId="0" xfId="54" applyFont="1" applyAlignment="1">
      <alignment horizontal="center" vertical="top"/>
    </xf>
    <xf numFmtId="0" fontId="48" fillId="0" borderId="0" xfId="54" applyAlignment="1">
      <alignment horizontal="right" vertical="center"/>
    </xf>
    <xf numFmtId="0" fontId="33" fillId="0" borderId="2" xfId="54" applyFont="1" applyBorder="1" applyAlignment="1">
      <alignment horizontal="center" vertical="center" wrapText="1"/>
    </xf>
    <xf numFmtId="0" fontId="33" fillId="0" borderId="13" xfId="54" applyFont="1" applyBorder="1" applyAlignment="1">
      <alignment horizontal="center" vertical="center" wrapText="1"/>
    </xf>
    <xf numFmtId="49" fontId="59" fillId="25" borderId="2" xfId="54" applyNumberFormat="1" applyFont="1" applyFill="1" applyBorder="1" applyAlignment="1">
      <alignment horizontal="center" vertical="center" wrapText="1"/>
    </xf>
    <xf numFmtId="0" fontId="59" fillId="25" borderId="2" xfId="54" applyFont="1" applyFill="1" applyBorder="1" applyAlignment="1">
      <alignment horizontal="center" vertical="top" wrapText="1"/>
    </xf>
    <xf numFmtId="0" fontId="59" fillId="25" borderId="2" xfId="54" applyFont="1" applyFill="1" applyBorder="1" applyAlignment="1">
      <alignment horizontal="justify" vertical="center" wrapText="1"/>
    </xf>
    <xf numFmtId="164" fontId="61" fillId="0" borderId="2" xfId="48" applyNumberFormat="1" applyFont="1" applyBorder="1" applyAlignment="1">
      <alignment vertical="center"/>
    </xf>
    <xf numFmtId="4" fontId="33" fillId="0" borderId="2" xfId="54" applyNumberFormat="1" applyFont="1" applyBorder="1" applyAlignment="1">
      <alignment horizontal="center"/>
    </xf>
    <xf numFmtId="0" fontId="48" fillId="0" borderId="0" xfId="54" applyAlignment="1">
      <alignment vertical="center"/>
    </xf>
    <xf numFmtId="4" fontId="33" fillId="0" borderId="2" xfId="54" applyNumberFormat="1" applyFont="1" applyBorder="1" applyAlignment="1">
      <alignment horizontal="right" vertical="top" wrapText="1"/>
    </xf>
    <xf numFmtId="4" fontId="33" fillId="0" borderId="2" xfId="54" applyNumberFormat="1" applyFont="1" applyBorder="1" applyAlignment="1">
      <alignment horizontal="right" vertical="top"/>
    </xf>
    <xf numFmtId="4" fontId="62" fillId="0" borderId="2" xfId="48" applyNumberFormat="1" applyFont="1" applyBorder="1" applyAlignment="1">
      <alignment horizontal="right" vertical="top"/>
    </xf>
    <xf numFmtId="0" fontId="27" fillId="25" borderId="2" xfId="54" applyFont="1" applyFill="1" applyBorder="1" applyAlignment="1">
      <alignment horizontal="left" vertical="top" wrapText="1"/>
    </xf>
    <xf numFmtId="0" fontId="33" fillId="0" borderId="2" xfId="54" quotePrefix="1" applyFont="1" applyBorder="1" applyAlignment="1">
      <alignment horizontal="center" vertical="center" wrapText="1"/>
    </xf>
    <xf numFmtId="49" fontId="33" fillId="0" borderId="2" xfId="54" quotePrefix="1" applyNumberFormat="1" applyFont="1" applyBorder="1" applyAlignment="1">
      <alignment horizontal="center" vertical="center" wrapText="1"/>
    </xf>
    <xf numFmtId="0" fontId="33" fillId="25" borderId="2" xfId="54" applyFont="1" applyFill="1" applyBorder="1" applyAlignment="1">
      <alignment horizontal="left" vertical="top" wrapText="1"/>
    </xf>
    <xf numFmtId="2" fontId="33" fillId="0" borderId="2" xfId="54" applyNumberFormat="1" applyFont="1" applyBorder="1" applyAlignment="1">
      <alignment horizontal="left" vertical="center" wrapText="1"/>
    </xf>
    <xf numFmtId="4" fontId="33" fillId="0" borderId="2" xfId="48" applyNumberFormat="1" applyFont="1" applyBorder="1" applyAlignment="1">
      <alignment horizontal="right" vertical="top"/>
    </xf>
    <xf numFmtId="2" fontId="33" fillId="0" borderId="2" xfId="54" quotePrefix="1" applyNumberFormat="1" applyFont="1" applyBorder="1" applyAlignment="1">
      <alignment horizontal="center" vertical="center" wrapText="1"/>
    </xf>
    <xf numFmtId="2" fontId="33" fillId="0" borderId="2" xfId="54" quotePrefix="1" applyNumberFormat="1" applyFont="1" applyBorder="1" applyAlignment="1">
      <alignment horizontal="left" vertical="center" wrapText="1"/>
    </xf>
    <xf numFmtId="4" fontId="33" fillId="25" borderId="2" xfId="54" applyNumberFormat="1" applyFont="1" applyFill="1" applyBorder="1" applyAlignment="1">
      <alignment horizontal="right" vertical="top" wrapText="1"/>
    </xf>
    <xf numFmtId="4" fontId="62" fillId="25" borderId="2" xfId="48" applyNumberFormat="1" applyFont="1" applyFill="1" applyBorder="1" applyAlignment="1">
      <alignment horizontal="right" vertical="top"/>
    </xf>
    <xf numFmtId="49" fontId="27" fillId="0" borderId="2" xfId="54" quotePrefix="1" applyNumberFormat="1" applyFont="1" applyBorder="1" applyAlignment="1">
      <alignment horizontal="center" vertical="center" wrapText="1"/>
    </xf>
    <xf numFmtId="2" fontId="27" fillId="0" borderId="2" xfId="54" quotePrefix="1" applyNumberFormat="1" applyFont="1" applyBorder="1" applyAlignment="1">
      <alignment horizontal="left" vertical="center" wrapText="1"/>
    </xf>
    <xf numFmtId="0" fontId="27" fillId="25" borderId="2" xfId="0" applyFont="1" applyFill="1" applyBorder="1" applyAlignment="1">
      <alignment horizontal="left" vertical="center" wrapText="1"/>
    </xf>
    <xf numFmtId="0" fontId="33" fillId="0" borderId="2" xfId="54" applyFont="1" applyBorder="1" applyAlignment="1">
      <alignment horizontal="center"/>
    </xf>
    <xf numFmtId="0" fontId="33" fillId="0" borderId="2" xfId="54" applyFont="1" applyBorder="1"/>
    <xf numFmtId="4" fontId="33" fillId="0" borderId="2" xfId="54" applyNumberFormat="1" applyFont="1" applyBorder="1" applyAlignment="1">
      <alignment horizontal="right"/>
    </xf>
    <xf numFmtId="0" fontId="33" fillId="0" borderId="0" xfId="54" applyFont="1" applyAlignment="1">
      <alignment vertical="top"/>
    </xf>
    <xf numFmtId="4" fontId="33" fillId="0" borderId="0" xfId="54" applyNumberFormat="1" applyFont="1"/>
    <xf numFmtId="0" fontId="59" fillId="0" borderId="0" xfId="54" applyFont="1" applyAlignment="1">
      <alignment horizontal="right"/>
    </xf>
    <xf numFmtId="0" fontId="34" fillId="0" borderId="0" xfId="54" applyFont="1"/>
    <xf numFmtId="0" fontId="64" fillId="0" borderId="0" xfId="54" applyFont="1"/>
    <xf numFmtId="0" fontId="65" fillId="25" borderId="2" xfId="54" applyFont="1" applyFill="1" applyBorder="1" applyAlignment="1">
      <alignment horizontal="left" vertical="top" wrapText="1"/>
    </xf>
    <xf numFmtId="0" fontId="27" fillId="0" borderId="2" xfId="68" quotePrefix="1" applyFont="1" applyBorder="1" applyAlignment="1">
      <alignment horizontal="center" vertical="center" wrapText="1"/>
    </xf>
    <xf numFmtId="4" fontId="27" fillId="0" borderId="2" xfId="68" quotePrefix="1" applyNumberFormat="1" applyFont="1" applyBorder="1" applyAlignment="1">
      <alignment horizontal="center" vertical="center" wrapText="1"/>
    </xf>
    <xf numFmtId="4" fontId="27" fillId="0" borderId="2" xfId="68" quotePrefix="1" applyNumberFormat="1" applyFont="1" applyBorder="1" applyAlignment="1">
      <alignment vertical="center" wrapText="1"/>
    </xf>
    <xf numFmtId="0" fontId="27" fillId="0" borderId="0" xfId="0" applyFont="1" applyAlignment="1">
      <alignment horizontal="left" vertical="center" wrapText="1"/>
    </xf>
    <xf numFmtId="4" fontId="27" fillId="0" borderId="2" xfId="68" applyNumberFormat="1" applyFont="1" applyBorder="1" applyAlignment="1">
      <alignment vertical="top" wrapText="1"/>
    </xf>
    <xf numFmtId="2" fontId="33" fillId="0" borderId="2" xfId="54" quotePrefix="1" applyNumberFormat="1" applyFont="1" applyBorder="1" applyAlignment="1">
      <alignment vertical="center" wrapText="1"/>
    </xf>
    <xf numFmtId="0" fontId="27" fillId="0" borderId="2" xfId="72" quotePrefix="1" applyFont="1" applyBorder="1" applyAlignment="1">
      <alignment horizontal="center" vertical="center" wrapText="1"/>
    </xf>
    <xf numFmtId="4" fontId="27" fillId="0" borderId="2" xfId="72" quotePrefix="1" applyNumberFormat="1" applyFont="1" applyBorder="1" applyAlignment="1">
      <alignment horizontal="center" vertical="center" wrapText="1"/>
    </xf>
    <xf numFmtId="4" fontId="27" fillId="0" borderId="2" xfId="72" quotePrefix="1" applyNumberFormat="1" applyFont="1" applyBorder="1" applyAlignment="1">
      <alignment vertical="center" wrapText="1"/>
    </xf>
    <xf numFmtId="0" fontId="33" fillId="0" borderId="0" xfId="54" applyFont="1" applyAlignment="1">
      <alignment horizontal="left" vertical="top" wrapText="1"/>
    </xf>
    <xf numFmtId="0" fontId="33" fillId="0" borderId="0" xfId="55" applyFont="1" applyAlignment="1">
      <alignment horizontal="center" wrapText="1"/>
    </xf>
    <xf numFmtId="0" fontId="57" fillId="0" borderId="0" xfId="54" applyFont="1"/>
    <xf numFmtId="49" fontId="57" fillId="0" borderId="0" xfId="0" applyNumberFormat="1" applyFont="1" applyAlignment="1">
      <alignment horizontal="center"/>
    </xf>
    <xf numFmtId="0" fontId="59" fillId="0" borderId="0" xfId="0" applyFont="1" applyAlignment="1">
      <alignment horizontal="center"/>
    </xf>
    <xf numFmtId="0" fontId="20" fillId="0" borderId="0" xfId="0" applyFont="1"/>
    <xf numFmtId="0" fontId="34" fillId="0" borderId="0" xfId="0" applyFont="1" applyAlignment="1">
      <alignment horizontal="center" vertical="top"/>
    </xf>
    <xf numFmtId="0" fontId="59" fillId="0" borderId="1" xfId="54" applyFont="1" applyBorder="1" applyAlignment="1">
      <alignment horizontal="center"/>
    </xf>
    <xf numFmtId="0" fontId="33" fillId="0" borderId="1" xfId="54" applyFont="1" applyBorder="1" applyAlignment="1">
      <alignment horizontal="center"/>
    </xf>
    <xf numFmtId="0" fontId="33" fillId="0" borderId="0" xfId="54" applyFont="1" applyAlignment="1">
      <alignment horizontal="center"/>
    </xf>
    <xf numFmtId="0" fontId="59" fillId="0" borderId="0" xfId="54" applyFont="1" applyAlignment="1">
      <alignment horizontal="center" vertical="top"/>
    </xf>
    <xf numFmtId="0" fontId="27" fillId="0" borderId="0" xfId="55" applyFont="1" applyAlignment="1">
      <alignment horizontal="right"/>
    </xf>
    <xf numFmtId="0" fontId="33" fillId="0" borderId="2" xfId="60" applyFont="1" applyBorder="1" applyAlignment="1">
      <alignment horizontal="center" vertical="center" wrapText="1"/>
    </xf>
    <xf numFmtId="0" fontId="57" fillId="0" borderId="0" xfId="54" applyFont="1" applyAlignment="1">
      <alignment horizontal="center"/>
    </xf>
    <xf numFmtId="0" fontId="57" fillId="0" borderId="0" xfId="54" applyFont="1" applyAlignment="1">
      <alignment vertical="center"/>
    </xf>
    <xf numFmtId="4" fontId="61" fillId="0" borderId="2" xfId="48" applyNumberFormat="1" applyFont="1" applyBorder="1" applyAlignment="1">
      <alignment horizontal="center" vertical="center"/>
    </xf>
    <xf numFmtId="3" fontId="28" fillId="0" borderId="2" xfId="48" applyNumberFormat="1" applyFont="1" applyBorder="1" applyAlignment="1">
      <alignment horizontal="center" vertical="center"/>
    </xf>
    <xf numFmtId="3" fontId="62" fillId="0" borderId="2" xfId="48" applyNumberFormat="1" applyFont="1" applyBorder="1" applyAlignment="1">
      <alignment horizontal="center" vertical="center"/>
    </xf>
    <xf numFmtId="3" fontId="27" fillId="0" borderId="2" xfId="48" applyNumberFormat="1" applyFont="1" applyBorder="1" applyAlignment="1">
      <alignment horizontal="center" vertical="center"/>
    </xf>
    <xf numFmtId="4" fontId="62" fillId="0" borderId="2" xfId="48" applyNumberFormat="1" applyFont="1" applyBorder="1" applyAlignment="1">
      <alignment horizontal="center" vertical="center"/>
    </xf>
    <xf numFmtId="3" fontId="33" fillId="25" borderId="2" xfId="48" applyNumberFormat="1" applyFont="1" applyFill="1" applyBorder="1" applyAlignment="1">
      <alignment horizontal="center" vertical="center"/>
    </xf>
    <xf numFmtId="4" fontId="27" fillId="25" borderId="2" xfId="48" applyNumberFormat="1" applyFont="1" applyFill="1" applyBorder="1" applyAlignment="1">
      <alignment horizontal="center" vertical="center"/>
    </xf>
    <xf numFmtId="3" fontId="33" fillId="0" borderId="2" xfId="48" applyNumberFormat="1" applyFont="1" applyBorder="1" applyAlignment="1">
      <alignment horizontal="center" vertical="center"/>
    </xf>
    <xf numFmtId="0" fontId="27" fillId="0" borderId="2" xfId="0" applyFont="1" applyBorder="1" applyAlignment="1">
      <alignment wrapText="1"/>
    </xf>
    <xf numFmtId="0" fontId="28" fillId="0" borderId="2" xfId="54" applyFont="1" applyBorder="1" applyAlignment="1">
      <alignment horizontal="center"/>
    </xf>
    <xf numFmtId="0" fontId="28" fillId="0" borderId="2" xfId="54" applyFont="1" applyBorder="1" applyAlignment="1">
      <alignment horizontal="left"/>
    </xf>
    <xf numFmtId="0" fontId="28" fillId="0" borderId="2" xfId="54" applyFont="1" applyBorder="1" applyAlignment="1">
      <alignment horizontal="center" vertical="top" wrapText="1"/>
    </xf>
    <xf numFmtId="49" fontId="28" fillId="0" borderId="2" xfId="48" applyNumberFormat="1" applyFont="1" applyBorder="1" applyAlignment="1">
      <alignment horizontal="center" vertical="top"/>
    </xf>
    <xf numFmtId="3" fontId="28" fillId="0" borderId="2" xfId="48" applyNumberFormat="1" applyFont="1" applyBorder="1" applyAlignment="1">
      <alignment horizontal="center" vertical="top"/>
    </xf>
    <xf numFmtId="4" fontId="28" fillId="0" borderId="2" xfId="48" applyNumberFormat="1" applyFont="1" applyBorder="1" applyAlignment="1">
      <alignment horizontal="center" vertical="top"/>
    </xf>
    <xf numFmtId="0" fontId="69" fillId="0" borderId="0" xfId="54" applyFont="1" applyAlignment="1">
      <alignment horizontal="center"/>
    </xf>
    <xf numFmtId="0" fontId="28" fillId="0" borderId="0" xfId="54" applyFont="1" applyAlignment="1">
      <alignment horizontal="left"/>
    </xf>
    <xf numFmtId="0" fontId="28" fillId="0" borderId="0" xfId="54" applyFont="1" applyAlignment="1">
      <alignment horizontal="center" vertical="top" wrapText="1"/>
    </xf>
    <xf numFmtId="4" fontId="28" fillId="0" borderId="0" xfId="48" applyNumberFormat="1" applyFont="1" applyAlignment="1">
      <alignment horizontal="center" vertical="top"/>
    </xf>
    <xf numFmtId="0" fontId="59" fillId="0" borderId="0" xfId="54" applyFont="1"/>
    <xf numFmtId="0" fontId="33" fillId="0" borderId="0" xfId="54" applyFont="1" applyProtection="1">
      <protection locked="0"/>
    </xf>
    <xf numFmtId="0" fontId="70" fillId="0" borderId="0" xfId="54" applyFont="1"/>
    <xf numFmtId="0" fontId="27" fillId="0" borderId="2" xfId="74" quotePrefix="1" applyFont="1" applyBorder="1" applyAlignment="1">
      <alignment horizontal="center" vertical="center" wrapText="1"/>
    </xf>
    <xf numFmtId="4" fontId="27" fillId="0" borderId="2" xfId="74" quotePrefix="1" applyNumberFormat="1" applyFont="1" applyBorder="1" applyAlignment="1">
      <alignment horizontal="center" vertical="center" wrapText="1"/>
    </xf>
    <xf numFmtId="4" fontId="27" fillId="0" borderId="2" xfId="74" quotePrefix="1" applyNumberFormat="1" applyFont="1" applyBorder="1" applyAlignment="1">
      <alignment vertical="center" wrapText="1"/>
    </xf>
    <xf numFmtId="164" fontId="62" fillId="0" borderId="2" xfId="48" applyNumberFormat="1" applyFont="1" applyBorder="1">
      <alignment vertical="top"/>
    </xf>
    <xf numFmtId="0" fontId="33" fillId="25" borderId="2" xfId="48" applyFont="1" applyFill="1" applyBorder="1" applyAlignment="1">
      <alignment horizontal="left" vertical="top" wrapText="1"/>
    </xf>
    <xf numFmtId="0" fontId="28" fillId="0" borderId="2" xfId="0" applyFont="1" applyBorder="1" applyAlignment="1">
      <alignment horizontal="center"/>
    </xf>
    <xf numFmtId="3" fontId="28" fillId="0" borderId="4" xfId="0" applyNumberFormat="1" applyFont="1" applyBorder="1"/>
    <xf numFmtId="49" fontId="28" fillId="0" borderId="2" xfId="0" applyNumberFormat="1" applyFont="1" applyBorder="1" applyAlignment="1">
      <alignment horizontal="center"/>
    </xf>
    <xf numFmtId="0" fontId="59" fillId="0" borderId="2" xfId="0" applyFont="1" applyBorder="1" applyAlignment="1">
      <alignment horizontal="left" wrapText="1"/>
    </xf>
    <xf numFmtId="49" fontId="27" fillId="25" borderId="2" xfId="0" applyNumberFormat="1" applyFont="1" applyFill="1" applyBorder="1" applyAlignment="1">
      <alignment horizontal="center"/>
    </xf>
    <xf numFmtId="0" fontId="27" fillId="25" borderId="2" xfId="0" applyFont="1" applyFill="1" applyBorder="1" applyAlignment="1">
      <alignment horizontal="center"/>
    </xf>
    <xf numFmtId="0" fontId="33" fillId="25" borderId="2" xfId="0" applyFont="1" applyFill="1" applyBorder="1" applyAlignment="1">
      <alignment wrapText="1"/>
    </xf>
    <xf numFmtId="3" fontId="28" fillId="0" borderId="2" xfId="0" applyNumberFormat="1" applyFont="1" applyBorder="1" applyAlignment="1">
      <alignment horizontal="right"/>
    </xf>
    <xf numFmtId="0" fontId="27" fillId="0" borderId="2" xfId="75" quotePrefix="1" applyFont="1" applyBorder="1" applyAlignment="1">
      <alignment horizontal="center" vertical="center" wrapText="1"/>
    </xf>
    <xf numFmtId="4" fontId="27" fillId="0" borderId="2" xfId="75" quotePrefix="1" applyNumberFormat="1" applyFont="1" applyBorder="1" applyAlignment="1">
      <alignment horizontal="center" vertical="center" wrapText="1"/>
    </xf>
    <xf numFmtId="4" fontId="27" fillId="0" borderId="2" xfId="75" quotePrefix="1" applyNumberFormat="1" applyFont="1" applyBorder="1" applyAlignment="1">
      <alignment vertical="center" wrapText="1"/>
    </xf>
    <xf numFmtId="3" fontId="59" fillId="0" borderId="2" xfId="0" applyNumberFormat="1" applyFont="1" applyBorder="1"/>
    <xf numFmtId="0" fontId="59" fillId="0" borderId="2" xfId="0" applyFont="1" applyBorder="1" applyAlignment="1">
      <alignment vertical="center" wrapText="1"/>
    </xf>
    <xf numFmtId="0" fontId="27" fillId="0" borderId="2" xfId="0" applyFont="1" applyBorder="1" applyAlignment="1">
      <alignment vertical="center" wrapText="1"/>
    </xf>
    <xf numFmtId="49" fontId="27" fillId="0" borderId="2" xfId="0" applyNumberFormat="1" applyFont="1" applyBorder="1" applyAlignment="1">
      <alignment horizontal="center" vertical="center"/>
    </xf>
    <xf numFmtId="0" fontId="27" fillId="0" borderId="2" xfId="0" applyFont="1" applyBorder="1" applyAlignment="1">
      <alignment horizontal="left" vertical="top" wrapText="1"/>
    </xf>
    <xf numFmtId="0" fontId="33" fillId="0" borderId="2" xfId="0" applyFont="1" applyBorder="1" applyAlignment="1">
      <alignment horizontal="left" vertical="top" wrapText="1"/>
    </xf>
    <xf numFmtId="0" fontId="27" fillId="25" borderId="2" xfId="0" applyFont="1" applyFill="1" applyBorder="1" applyAlignment="1">
      <alignment horizontal="left" vertical="top" wrapText="1"/>
    </xf>
    <xf numFmtId="0" fontId="27" fillId="25" borderId="2" xfId="48" applyFont="1" applyFill="1" applyBorder="1" applyAlignment="1">
      <alignment horizontal="left" vertical="top" wrapText="1"/>
    </xf>
    <xf numFmtId="0" fontId="63" fillId="25" borderId="2" xfId="0" applyFont="1" applyFill="1" applyBorder="1" applyAlignment="1">
      <alignment vertical="top" wrapText="1"/>
    </xf>
    <xf numFmtId="0" fontId="63" fillId="0" borderId="2" xfId="0" applyFont="1" applyBorder="1" applyAlignment="1">
      <alignment vertical="top" wrapText="1"/>
    </xf>
    <xf numFmtId="0" fontId="65" fillId="25" borderId="2" xfId="48" applyFont="1" applyFill="1" applyBorder="1" applyAlignment="1">
      <alignment horizontal="left" vertical="top" wrapText="1"/>
    </xf>
    <xf numFmtId="0" fontId="63" fillId="25" borderId="2" xfId="0" applyFont="1" applyFill="1" applyBorder="1" applyAlignment="1">
      <alignment horizontal="left" vertical="top" wrapText="1"/>
    </xf>
    <xf numFmtId="0" fontId="27" fillId="0" borderId="2" xfId="77" quotePrefix="1" applyFont="1" applyBorder="1" applyAlignment="1">
      <alignment horizontal="center" vertical="center" wrapText="1"/>
    </xf>
    <xf numFmtId="4" fontId="27" fillId="0" borderId="2" xfId="77" quotePrefix="1" applyNumberFormat="1" applyFont="1" applyBorder="1" applyAlignment="1">
      <alignment horizontal="center" vertical="center" wrapText="1"/>
    </xf>
    <xf numFmtId="4" fontId="27" fillId="0" borderId="2" xfId="77" quotePrefix="1" applyNumberFormat="1" applyFont="1" applyBorder="1" applyAlignment="1">
      <alignment vertical="center" wrapText="1"/>
    </xf>
    <xf numFmtId="3" fontId="33" fillId="25" borderId="2" xfId="0" applyNumberFormat="1" applyFont="1" applyFill="1" applyBorder="1"/>
    <xf numFmtId="3" fontId="27" fillId="25" borderId="4" xfId="0" applyNumberFormat="1" applyFont="1" applyFill="1" applyBorder="1"/>
    <xf numFmtId="3" fontId="28" fillId="25" borderId="4" xfId="0" applyNumberFormat="1" applyFont="1" applyFill="1" applyBorder="1"/>
    <xf numFmtId="3" fontId="27" fillId="25" borderId="2" xfId="0" applyNumberFormat="1" applyFont="1" applyFill="1" applyBorder="1" applyAlignment="1">
      <alignment horizontal="right"/>
    </xf>
    <xf numFmtId="3" fontId="27" fillId="25" borderId="2" xfId="0" applyNumberFormat="1" applyFont="1" applyFill="1" applyBorder="1"/>
    <xf numFmtId="0" fontId="28" fillId="0" borderId="2" xfId="0" applyFont="1" applyBorder="1" applyAlignment="1">
      <alignment horizontal="left"/>
    </xf>
    <xf numFmtId="0" fontId="33" fillId="0" borderId="2" xfId="0" applyFont="1" applyBorder="1" applyAlignment="1">
      <alignment horizontal="left" wrapText="1"/>
    </xf>
    <xf numFmtId="0" fontId="28" fillId="25" borderId="2" xfId="0" applyFont="1" applyFill="1" applyBorder="1" applyAlignment="1">
      <alignment horizontal="left" vertical="center" wrapText="1"/>
    </xf>
    <xf numFmtId="0" fontId="33" fillId="25" borderId="2" xfId="0" applyFont="1" applyFill="1" applyBorder="1" applyAlignment="1">
      <alignment horizontal="left" wrapText="1"/>
    </xf>
    <xf numFmtId="0" fontId="26" fillId="0" borderId="0" xfId="57"/>
    <xf numFmtId="0" fontId="71" fillId="0" borderId="0" xfId="56" applyFont="1"/>
    <xf numFmtId="0" fontId="71" fillId="0" borderId="0" xfId="57" applyFont="1"/>
    <xf numFmtId="0" fontId="73" fillId="0" borderId="0" xfId="57" applyFont="1"/>
    <xf numFmtId="0" fontId="48" fillId="0" borderId="0" xfId="57" applyFont="1"/>
    <xf numFmtId="0" fontId="33" fillId="0" borderId="0" xfId="57" applyFont="1" applyAlignment="1">
      <alignment vertical="center" wrapText="1"/>
    </xf>
    <xf numFmtId="0" fontId="59" fillId="0" borderId="0" xfId="57" applyFont="1" applyAlignment="1">
      <alignment horizontal="center" vertical="top" wrapText="1"/>
    </xf>
    <xf numFmtId="0" fontId="48" fillId="0" borderId="0" xfId="57" applyFont="1" applyAlignment="1">
      <alignment horizontal="right"/>
    </xf>
    <xf numFmtId="0" fontId="75" fillId="0" borderId="2" xfId="57" applyFont="1" applyBorder="1" applyAlignment="1">
      <alignment horizontal="center" vertical="center"/>
    </xf>
    <xf numFmtId="0" fontId="35" fillId="0" borderId="0" xfId="57" applyFont="1" applyAlignment="1">
      <alignment horizontal="center" vertical="center" wrapText="1"/>
    </xf>
    <xf numFmtId="0" fontId="35" fillId="0" borderId="0" xfId="57" applyFont="1"/>
    <xf numFmtId="0" fontId="35" fillId="0" borderId="0" xfId="57" applyFont="1" applyAlignment="1">
      <alignment wrapText="1"/>
    </xf>
    <xf numFmtId="0" fontId="76" fillId="0" borderId="0" xfId="57" applyFont="1"/>
    <xf numFmtId="0" fontId="74" fillId="0" borderId="2" xfId="57" applyFont="1" applyBorder="1" applyAlignment="1">
      <alignment horizontal="center"/>
    </xf>
    <xf numFmtId="0" fontId="34" fillId="0" borderId="13" xfId="53" applyFont="1" applyBorder="1" applyAlignment="1">
      <alignment wrapText="1"/>
    </xf>
    <xf numFmtId="3" fontId="75" fillId="0" borderId="2" xfId="57" applyNumberFormat="1" applyFont="1" applyBorder="1" applyAlignment="1">
      <alignment horizontal="right"/>
    </xf>
    <xf numFmtId="0" fontId="77" fillId="0" borderId="2" xfId="57" applyFont="1" applyBorder="1"/>
    <xf numFmtId="0" fontId="75" fillId="0" borderId="2" xfId="57" applyFont="1" applyBorder="1"/>
    <xf numFmtId="3" fontId="75" fillId="0" borderId="2" xfId="57" applyNumberFormat="1" applyFont="1" applyBorder="1"/>
    <xf numFmtId="0" fontId="34" fillId="0" borderId="0" xfId="57" applyFont="1"/>
    <xf numFmtId="0" fontId="72" fillId="0" borderId="0" xfId="57" applyFont="1"/>
    <xf numFmtId="0" fontId="33" fillId="0" borderId="0" xfId="55" applyFont="1" applyAlignment="1">
      <alignment wrapText="1"/>
    </xf>
    <xf numFmtId="0" fontId="27" fillId="0" borderId="0" xfId="55" applyFont="1" applyAlignment="1">
      <alignment wrapText="1"/>
    </xf>
    <xf numFmtId="3" fontId="35" fillId="0" borderId="2" xfId="80" applyNumberFormat="1" applyFont="1" applyBorder="1" applyAlignment="1">
      <alignment horizontal="right" wrapText="1"/>
    </xf>
    <xf numFmtId="0" fontId="33" fillId="25" borderId="2" xfId="48" applyFont="1" applyFill="1" applyBorder="1" applyAlignment="1">
      <alignment horizontal="left" vertical="center" wrapText="1"/>
    </xf>
    <xf numFmtId="0" fontId="33" fillId="25" borderId="2" xfId="54" applyFont="1" applyFill="1" applyBorder="1" applyAlignment="1">
      <alignment horizontal="left" vertical="center" wrapText="1"/>
    </xf>
    <xf numFmtId="0" fontId="27" fillId="0" borderId="2" xfId="54" quotePrefix="1" applyFont="1" applyBorder="1" applyAlignment="1">
      <alignment horizontal="center" vertical="center" wrapText="1"/>
    </xf>
    <xf numFmtId="2" fontId="27" fillId="0" borderId="2" xfId="54" quotePrefix="1" applyNumberFormat="1" applyFont="1" applyBorder="1" applyAlignment="1">
      <alignment horizontal="center" vertical="center" wrapText="1"/>
    </xf>
    <xf numFmtId="2" fontId="27" fillId="0" borderId="2" xfId="54" quotePrefix="1" applyNumberFormat="1" applyFont="1" applyBorder="1" applyAlignment="1">
      <alignment vertical="center" wrapText="1"/>
    </xf>
    <xf numFmtId="0" fontId="27" fillId="0" borderId="2" xfId="81" quotePrefix="1" applyFont="1" applyBorder="1" applyAlignment="1">
      <alignment horizontal="center" vertical="center" wrapText="1"/>
    </xf>
    <xf numFmtId="4" fontId="27" fillId="0" borderId="2" xfId="81" quotePrefix="1" applyNumberFormat="1" applyFont="1" applyBorder="1" applyAlignment="1">
      <alignment horizontal="center" vertical="center" wrapText="1"/>
    </xf>
    <xf numFmtId="4" fontId="27" fillId="0" borderId="2" xfId="81" quotePrefix="1" applyNumberFormat="1" applyFont="1" applyBorder="1" applyAlignment="1">
      <alignment vertical="center" wrapText="1"/>
    </xf>
    <xf numFmtId="0" fontId="27" fillId="0" borderId="2" xfId="82" quotePrefix="1" applyFont="1" applyBorder="1" applyAlignment="1">
      <alignment horizontal="center" vertical="center" wrapText="1"/>
    </xf>
    <xf numFmtId="4" fontId="27" fillId="0" borderId="2" xfId="82" quotePrefix="1" applyNumberFormat="1" applyFont="1" applyBorder="1" applyAlignment="1">
      <alignment horizontal="center" vertical="center" wrapText="1"/>
    </xf>
    <xf numFmtId="4" fontId="27" fillId="0" borderId="2" xfId="82" quotePrefix="1" applyNumberFormat="1" applyFont="1" applyBorder="1" applyAlignment="1">
      <alignment vertical="center" wrapText="1"/>
    </xf>
    <xf numFmtId="0" fontId="33" fillId="25" borderId="2" xfId="0" applyFont="1" applyFill="1" applyBorder="1" applyAlignment="1">
      <alignment horizontal="left" vertical="center" wrapText="1"/>
    </xf>
    <xf numFmtId="0" fontId="63" fillId="0" borderId="2" xfId="0" applyFont="1" applyBorder="1" applyAlignment="1">
      <alignment vertical="center" wrapText="1"/>
    </xf>
    <xf numFmtId="0" fontId="27" fillId="0" borderId="2" xfId="85" quotePrefix="1" applyFont="1" applyBorder="1" applyAlignment="1">
      <alignment horizontal="center" vertical="center" wrapText="1"/>
    </xf>
    <xf numFmtId="4" fontId="27" fillId="0" borderId="2" xfId="85" quotePrefix="1" applyNumberFormat="1" applyFont="1" applyBorder="1" applyAlignment="1">
      <alignment horizontal="center" vertical="center" wrapText="1"/>
    </xf>
    <xf numFmtId="4" fontId="27" fillId="0" borderId="2" xfId="85" quotePrefix="1" applyNumberFormat="1" applyFont="1" applyBorder="1" applyAlignment="1">
      <alignment vertical="center" wrapText="1"/>
    </xf>
    <xf numFmtId="0" fontId="27" fillId="0" borderId="2" xfId="86" quotePrefix="1" applyFont="1" applyBorder="1" applyAlignment="1">
      <alignment horizontal="center" vertical="center" wrapText="1"/>
    </xf>
    <xf numFmtId="4" fontId="27" fillId="0" borderId="2" xfId="86" quotePrefix="1" applyNumberFormat="1" applyFont="1" applyBorder="1" applyAlignment="1">
      <alignment horizontal="center" vertical="center" wrapText="1"/>
    </xf>
    <xf numFmtId="4" fontId="27" fillId="0" borderId="2" xfId="86" quotePrefix="1" applyNumberFormat="1" applyFont="1" applyBorder="1" applyAlignment="1">
      <alignment vertical="center" wrapText="1"/>
    </xf>
    <xf numFmtId="0" fontId="63" fillId="25" borderId="2" xfId="0" applyFont="1" applyFill="1" applyBorder="1" applyAlignment="1">
      <alignment vertical="center" wrapText="1"/>
    </xf>
    <xf numFmtId="0" fontId="27" fillId="0" borderId="2" xfId="87" quotePrefix="1" applyFont="1" applyBorder="1" applyAlignment="1">
      <alignment horizontal="center" vertical="center" wrapText="1"/>
    </xf>
    <xf numFmtId="4" fontId="27" fillId="0" borderId="2" xfId="87" quotePrefix="1" applyNumberFormat="1" applyFont="1" applyBorder="1" applyAlignment="1">
      <alignment horizontal="center" vertical="center" wrapText="1"/>
    </xf>
    <xf numFmtId="4" fontId="27" fillId="0" borderId="2" xfId="87" quotePrefix="1" applyNumberFormat="1" applyFont="1" applyBorder="1" applyAlignment="1">
      <alignment vertical="center" wrapText="1"/>
    </xf>
    <xf numFmtId="0" fontId="27" fillId="0" borderId="2" xfId="89" quotePrefix="1" applyFont="1" applyBorder="1" applyAlignment="1">
      <alignment horizontal="center" vertical="center" wrapText="1"/>
    </xf>
    <xf numFmtId="4" fontId="27" fillId="0" borderId="2" xfId="89" quotePrefix="1" applyNumberFormat="1" applyFont="1" applyBorder="1" applyAlignment="1">
      <alignment horizontal="center" vertical="center" wrapText="1"/>
    </xf>
    <xf numFmtId="4" fontId="27" fillId="0" borderId="2" xfId="89" quotePrefix="1" applyNumberFormat="1" applyFont="1" applyBorder="1" applyAlignment="1">
      <alignment vertical="center" wrapText="1"/>
    </xf>
    <xf numFmtId="3" fontId="33" fillId="0" borderId="4" xfId="0" applyNumberFormat="1" applyFont="1" applyBorder="1"/>
    <xf numFmtId="3" fontId="59" fillId="0" borderId="4" xfId="0" applyNumberFormat="1" applyFont="1" applyBorder="1"/>
    <xf numFmtId="0" fontId="33" fillId="25" borderId="2" xfId="53" applyFont="1" applyFill="1" applyBorder="1" applyAlignment="1">
      <alignment vertical="top" wrapText="1"/>
    </xf>
    <xf numFmtId="0" fontId="48" fillId="0" borderId="0" xfId="0" applyFont="1" applyAlignment="1">
      <alignment horizontal="left" vertical="top"/>
    </xf>
    <xf numFmtId="0" fontId="72" fillId="0" borderId="0" xfId="57" applyFont="1" applyAlignment="1">
      <alignment horizontal="left"/>
    </xf>
    <xf numFmtId="49" fontId="58" fillId="0" borderId="0" xfId="0" applyNumberFormat="1" applyFont="1" applyAlignment="1">
      <alignment horizontal="left" wrapText="1"/>
    </xf>
    <xf numFmtId="0" fontId="28" fillId="0" borderId="2" xfId="91" applyFont="1" applyBorder="1" applyAlignment="1">
      <alignment vertical="center" wrapText="1"/>
    </xf>
    <xf numFmtId="0" fontId="75" fillId="0" borderId="4" xfId="57" applyFont="1" applyBorder="1" applyAlignment="1">
      <alignment horizontal="center" vertical="center"/>
    </xf>
    <xf numFmtId="0" fontId="74" fillId="25" borderId="2" xfId="57" applyFont="1" applyFill="1" applyBorder="1" applyAlignment="1">
      <alignment wrapText="1"/>
    </xf>
    <xf numFmtId="0" fontId="35" fillId="0" borderId="2" xfId="79" applyFont="1" applyBorder="1" applyAlignment="1">
      <alignment horizontal="center" vertical="center" wrapText="1"/>
    </xf>
    <xf numFmtId="49" fontId="27" fillId="0" borderId="2" xfId="0" applyNumberFormat="1" applyFont="1" applyBorder="1" applyAlignment="1">
      <alignment horizontal="center"/>
    </xf>
    <xf numFmtId="0" fontId="27" fillId="0" borderId="2" xfId="0" applyFont="1" applyBorder="1" applyAlignment="1">
      <alignment horizontal="left"/>
    </xf>
    <xf numFmtId="49" fontId="28" fillId="0" borderId="3" xfId="0" applyNumberFormat="1" applyFont="1" applyBorder="1" applyAlignment="1">
      <alignment horizontal="center" vertical="center"/>
    </xf>
    <xf numFmtId="0" fontId="78" fillId="0" borderId="0" xfId="0" applyFont="1"/>
    <xf numFmtId="0" fontId="28" fillId="0" borderId="2" xfId="0" applyFont="1" applyBorder="1" applyAlignment="1">
      <alignment horizontal="center" vertical="center"/>
    </xf>
    <xf numFmtId="0" fontId="28" fillId="0" borderId="2" xfId="0" applyFont="1" applyBorder="1" applyAlignment="1">
      <alignment horizontal="left" vertical="top" wrapText="1"/>
    </xf>
    <xf numFmtId="4" fontId="27" fillId="25" borderId="4" xfId="0" applyNumberFormat="1" applyFont="1" applyFill="1" applyBorder="1"/>
    <xf numFmtId="4" fontId="28" fillId="25" borderId="4" xfId="0" applyNumberFormat="1" applyFont="1" applyFill="1" applyBorder="1"/>
    <xf numFmtId="4" fontId="27" fillId="0" borderId="2" xfId="0" applyNumberFormat="1" applyFont="1" applyBorder="1"/>
    <xf numFmtId="4" fontId="28" fillId="0" borderId="2" xfId="0" applyNumberFormat="1" applyFont="1" applyBorder="1"/>
    <xf numFmtId="3" fontId="34" fillId="0" borderId="13" xfId="53" applyNumberFormat="1" applyFont="1" applyBorder="1" applyAlignment="1">
      <alignment wrapText="1"/>
    </xf>
    <xf numFmtId="0" fontId="27" fillId="25" borderId="2" xfId="0" applyFont="1" applyFill="1" applyBorder="1" applyAlignment="1">
      <alignment horizontal="left" wrapText="1"/>
    </xf>
    <xf numFmtId="0" fontId="27" fillId="25" borderId="2" xfId="0" applyFont="1" applyFill="1" applyBorder="1" applyAlignment="1">
      <alignment wrapText="1"/>
    </xf>
    <xf numFmtId="4" fontId="27" fillId="25" borderId="2" xfId="68" applyNumberFormat="1" applyFont="1" applyFill="1" applyBorder="1" applyAlignment="1">
      <alignment vertical="top" wrapText="1"/>
    </xf>
    <xf numFmtId="3" fontId="27" fillId="0" borderId="4" xfId="0" applyNumberFormat="1" applyFont="1" applyBorder="1"/>
    <xf numFmtId="3" fontId="28" fillId="25" borderId="2" xfId="0" applyNumberFormat="1" applyFont="1" applyFill="1" applyBorder="1" applyAlignment="1">
      <alignment horizontal="right"/>
    </xf>
    <xf numFmtId="0" fontId="28" fillId="0" borderId="2" xfId="0" applyFont="1" applyBorder="1" applyAlignment="1">
      <alignment horizontal="left" wrapText="1"/>
    </xf>
    <xf numFmtId="0" fontId="1" fillId="0" borderId="0" xfId="92"/>
    <xf numFmtId="0" fontId="27" fillId="0" borderId="0" xfId="92" applyFont="1" applyAlignment="1">
      <alignment horizontal="center"/>
    </xf>
    <xf numFmtId="0" fontId="27" fillId="0" borderId="1" xfId="92" quotePrefix="1" applyFont="1" applyBorder="1" applyAlignment="1">
      <alignment horizontal="center"/>
    </xf>
    <xf numFmtId="0" fontId="66" fillId="0" borderId="0" xfId="92" applyFont="1"/>
    <xf numFmtId="0" fontId="27" fillId="0" borderId="0" xfId="92" applyFont="1"/>
    <xf numFmtId="0" fontId="27" fillId="0" borderId="0" xfId="92" applyFont="1" applyAlignment="1">
      <alignment horizontal="right"/>
    </xf>
    <xf numFmtId="0" fontId="27" fillId="0" borderId="2" xfId="92" applyFont="1" applyBorder="1" applyAlignment="1">
      <alignment horizontal="center" vertical="center" wrapText="1"/>
    </xf>
    <xf numFmtId="0" fontId="27" fillId="2" borderId="2" xfId="92" applyFont="1" applyFill="1" applyBorder="1" applyAlignment="1">
      <alignment horizontal="center" vertical="center" wrapText="1"/>
    </xf>
    <xf numFmtId="0" fontId="28" fillId="0" borderId="2" xfId="92" applyFont="1" applyBorder="1" applyAlignment="1">
      <alignment vertical="center"/>
    </xf>
    <xf numFmtId="0" fontId="28" fillId="0" borderId="2" xfId="92" applyFont="1" applyBorder="1" applyAlignment="1">
      <alignment vertical="center" wrapText="1"/>
    </xf>
    <xf numFmtId="4" fontId="28" fillId="2" borderId="2" xfId="92" applyNumberFormat="1" applyFont="1" applyFill="1" applyBorder="1" applyAlignment="1">
      <alignment vertical="center"/>
    </xf>
    <xf numFmtId="4" fontId="28" fillId="0" borderId="2" xfId="92" applyNumberFormat="1" applyFont="1" applyBorder="1" applyAlignment="1">
      <alignment vertical="center"/>
    </xf>
    <xf numFmtId="0" fontId="27" fillId="0" borderId="2" xfId="92" applyFont="1" applyBorder="1" applyAlignment="1">
      <alignment vertical="center"/>
    </xf>
    <xf numFmtId="0" fontId="27" fillId="0" borderId="2" xfId="92" applyFont="1" applyBorder="1" applyAlignment="1">
      <alignment vertical="center" wrapText="1"/>
    </xf>
    <xf numFmtId="4" fontId="27" fillId="2" borderId="2" xfId="92" applyNumberFormat="1" applyFont="1" applyFill="1" applyBorder="1" applyAlignment="1">
      <alignment vertical="center"/>
    </xf>
    <xf numFmtId="4" fontId="27" fillId="0" borderId="2" xfId="92" applyNumberFormat="1" applyFont="1" applyBorder="1" applyAlignment="1">
      <alignment vertical="center"/>
    </xf>
    <xf numFmtId="0" fontId="28" fillId="2" borderId="2" xfId="92" applyFont="1" applyFill="1" applyBorder="1" applyAlignment="1">
      <alignment horizontal="center" vertical="center"/>
    </xf>
    <xf numFmtId="0" fontId="28" fillId="2" borderId="2" xfId="92" applyFont="1" applyFill="1" applyBorder="1" applyAlignment="1">
      <alignment vertical="center" wrapText="1"/>
    </xf>
    <xf numFmtId="0" fontId="28" fillId="0" borderId="0" xfId="92" applyFont="1" applyAlignment="1">
      <alignment horizontal="left"/>
    </xf>
    <xf numFmtId="0" fontId="28" fillId="2" borderId="2" xfId="92" applyFont="1" applyFill="1" applyBorder="1" applyAlignment="1">
      <alignment vertical="center"/>
    </xf>
    <xf numFmtId="0" fontId="28" fillId="0" borderId="2" xfId="92" quotePrefix="1" applyFont="1" applyBorder="1" applyAlignment="1">
      <alignment horizontal="center" vertical="center" wrapText="1"/>
    </xf>
    <xf numFmtId="0" fontId="28" fillId="0" borderId="2" xfId="92" applyFont="1" applyBorder="1" applyAlignment="1">
      <alignment horizontal="center" vertical="center" wrapText="1"/>
    </xf>
    <xf numFmtId="4" fontId="28" fillId="0" borderId="2" xfId="92" applyNumberFormat="1" applyFont="1" applyBorder="1" applyAlignment="1">
      <alignment horizontal="center" vertical="center" wrapText="1"/>
    </xf>
    <xf numFmtId="4" fontId="28" fillId="0" borderId="2" xfId="92" quotePrefix="1" applyNumberFormat="1" applyFont="1" applyBorder="1" applyAlignment="1">
      <alignment vertical="center" wrapText="1"/>
    </xf>
    <xf numFmtId="4" fontId="28" fillId="2" borderId="2" xfId="92" applyNumberFormat="1" applyFont="1" applyFill="1" applyBorder="1" applyAlignment="1">
      <alignment vertical="center" wrapText="1"/>
    </xf>
    <xf numFmtId="4" fontId="28" fillId="0" borderId="2" xfId="92" applyNumberFormat="1" applyFont="1" applyBorder="1" applyAlignment="1">
      <alignment vertical="center" wrapText="1"/>
    </xf>
    <xf numFmtId="0" fontId="27" fillId="0" borderId="2" xfId="92" quotePrefix="1" applyFont="1" applyBorder="1" applyAlignment="1">
      <alignment horizontal="center" vertical="center" wrapText="1"/>
    </xf>
    <xf numFmtId="4" fontId="27" fillId="0" borderId="2" xfId="92" quotePrefix="1" applyNumberFormat="1" applyFont="1" applyBorder="1" applyAlignment="1">
      <alignment horizontal="center" vertical="center" wrapText="1"/>
    </xf>
    <xf numFmtId="4" fontId="27" fillId="0" borderId="2" xfId="92" quotePrefix="1" applyNumberFormat="1" applyFont="1" applyBorder="1" applyAlignment="1">
      <alignment vertical="center" wrapText="1"/>
    </xf>
    <xf numFmtId="4" fontId="27" fillId="2" borderId="2" xfId="92" applyNumberFormat="1" applyFont="1" applyFill="1" applyBorder="1" applyAlignment="1">
      <alignment vertical="center" wrapText="1"/>
    </xf>
    <xf numFmtId="4" fontId="27" fillId="0" borderId="2" xfId="92" applyNumberFormat="1" applyFont="1" applyBorder="1" applyAlignment="1">
      <alignment vertical="center" wrapText="1"/>
    </xf>
    <xf numFmtId="0" fontId="28" fillId="2" borderId="2" xfId="92" applyFont="1" applyFill="1" applyBorder="1" applyAlignment="1">
      <alignment horizontal="center" vertical="center" wrapText="1"/>
    </xf>
    <xf numFmtId="0" fontId="28" fillId="2" borderId="2" xfId="92" quotePrefix="1" applyFont="1" applyFill="1" applyBorder="1" applyAlignment="1">
      <alignment horizontal="center" vertical="center" wrapText="1"/>
    </xf>
    <xf numFmtId="4" fontId="28" fillId="2" borderId="2" xfId="92" applyNumberFormat="1" applyFont="1" applyFill="1" applyBorder="1" applyAlignment="1">
      <alignment horizontal="center" vertical="center" wrapText="1"/>
    </xf>
    <xf numFmtId="4" fontId="28" fillId="2" borderId="2" xfId="92" quotePrefix="1" applyNumberFormat="1" applyFont="1" applyFill="1" applyBorder="1" applyAlignment="1">
      <alignment vertical="center" wrapText="1"/>
    </xf>
    <xf numFmtId="0" fontId="27" fillId="0" borderId="0" xfId="0" applyFont="1" applyAlignment="1">
      <alignment horizontal="left" wrapText="1"/>
    </xf>
    <xf numFmtId="0" fontId="28" fillId="0" borderId="0" xfId="92" applyFont="1" applyAlignment="1">
      <alignment horizontal="left"/>
    </xf>
    <xf numFmtId="0" fontId="28" fillId="0" borderId="0" xfId="92" applyFont="1" applyAlignment="1">
      <alignment horizontal="center" vertical="center" wrapText="1"/>
    </xf>
    <xf numFmtId="0" fontId="27" fillId="0" borderId="0" xfId="92" applyFont="1" applyAlignment="1">
      <alignment horizontal="center" vertical="center"/>
    </xf>
    <xf numFmtId="0" fontId="27" fillId="0" borderId="2" xfId="92" applyFont="1" applyBorder="1" applyAlignment="1">
      <alignment horizontal="center" vertical="center" wrapText="1"/>
    </xf>
    <xf numFmtId="0" fontId="27" fillId="2" borderId="2" xfId="92" applyFont="1" applyFill="1" applyBorder="1" applyAlignment="1">
      <alignment horizontal="center" vertical="center" wrapText="1"/>
    </xf>
    <xf numFmtId="0" fontId="32" fillId="0" borderId="2" xfId="92" applyFont="1" applyBorder="1" applyAlignment="1">
      <alignment horizontal="center" vertical="center" wrapText="1"/>
    </xf>
    <xf numFmtId="0" fontId="28" fillId="0" borderId="3" xfId="92" applyFont="1" applyBorder="1" applyAlignment="1">
      <alignment horizontal="center" vertical="center"/>
    </xf>
    <xf numFmtId="0" fontId="27" fillId="0" borderId="5" xfId="92" applyFont="1" applyBorder="1"/>
    <xf numFmtId="0" fontId="27" fillId="0" borderId="4" xfId="92" applyFont="1" applyBorder="1"/>
    <xf numFmtId="0" fontId="28" fillId="0" borderId="0" xfId="92" applyFont="1" applyAlignment="1">
      <alignment horizontal="center"/>
    </xf>
    <xf numFmtId="0" fontId="27" fillId="0" borderId="0" xfId="92" applyFont="1" applyAlignment="1">
      <alignment horizontal="center"/>
    </xf>
    <xf numFmtId="0" fontId="66" fillId="0" borderId="2" xfId="92" applyFont="1" applyBorder="1" applyAlignment="1">
      <alignment horizontal="center" vertical="center" wrapText="1"/>
    </xf>
    <xf numFmtId="0" fontId="28" fillId="0" borderId="2" xfId="0" applyFont="1" applyBorder="1" applyAlignment="1">
      <alignment horizontal="center"/>
    </xf>
    <xf numFmtId="0" fontId="30" fillId="0" borderId="0" xfId="0" applyFont="1" applyAlignment="1">
      <alignment horizontal="center"/>
    </xf>
    <xf numFmtId="49" fontId="31" fillId="0" borderId="0" xfId="0" applyNumberFormat="1" applyFont="1" applyAlignment="1">
      <alignment horizontal="center"/>
    </xf>
    <xf numFmtId="0" fontId="32" fillId="0" borderId="0" xfId="0" applyFont="1" applyAlignment="1">
      <alignment horizontal="center" vertical="top"/>
    </xf>
    <xf numFmtId="0" fontId="28" fillId="0" borderId="0" xfId="0" applyFont="1" applyAlignment="1">
      <alignment horizontal="center"/>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8" fillId="0" borderId="3" xfId="0" applyFont="1" applyBorder="1" applyAlignment="1">
      <alignment horizontal="center"/>
    </xf>
    <xf numFmtId="0" fontId="28" fillId="0" borderId="5" xfId="0" applyFont="1" applyBorder="1" applyAlignment="1">
      <alignment horizontal="center"/>
    </xf>
    <xf numFmtId="0" fontId="28" fillId="0" borderId="4" xfId="0" applyFont="1" applyBorder="1" applyAlignment="1">
      <alignment horizontal="center"/>
    </xf>
    <xf numFmtId="49" fontId="33" fillId="0" borderId="3" xfId="0" applyNumberFormat="1" applyFont="1" applyBorder="1" applyAlignment="1">
      <alignment horizontal="center"/>
    </xf>
    <xf numFmtId="49" fontId="33" fillId="0" borderId="4" xfId="0" applyNumberFormat="1" applyFont="1" applyBorder="1" applyAlignment="1">
      <alignment horizont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7" fillId="0" borderId="3" xfId="0" applyFont="1" applyBorder="1" applyAlignment="1">
      <alignment horizontal="center"/>
    </xf>
    <xf numFmtId="0" fontId="27" fillId="0" borderId="4" xfId="0" applyFont="1" applyBorder="1" applyAlignment="1">
      <alignment horizontal="center"/>
    </xf>
    <xf numFmtId="0" fontId="28" fillId="25" borderId="3" xfId="0" applyFont="1" applyFill="1" applyBorder="1" applyAlignment="1">
      <alignment horizontal="center"/>
    </xf>
    <xf numFmtId="0" fontId="28" fillId="25" borderId="5" xfId="0" applyFont="1" applyFill="1" applyBorder="1" applyAlignment="1">
      <alignment horizontal="center"/>
    </xf>
    <xf numFmtId="0" fontId="28" fillId="0" borderId="3" xfId="0" applyFont="1" applyBorder="1" applyAlignment="1">
      <alignment horizontal="center" vertical="center" wrapText="1"/>
    </xf>
    <xf numFmtId="0" fontId="28" fillId="0" borderId="5" xfId="0" applyFont="1" applyBorder="1" applyAlignment="1">
      <alignment horizontal="center" vertical="center" wrapText="1"/>
    </xf>
    <xf numFmtId="0" fontId="59" fillId="0" borderId="0" xfId="54" applyFont="1" applyAlignment="1">
      <alignment horizontal="center" vertical="center" wrapText="1"/>
    </xf>
    <xf numFmtId="0" fontId="59" fillId="0" borderId="0" xfId="54" applyFont="1" applyAlignment="1">
      <alignment horizontal="center" vertical="center"/>
    </xf>
    <xf numFmtId="49" fontId="68" fillId="0" borderId="0" xfId="0" applyNumberFormat="1" applyFont="1" applyAlignment="1">
      <alignment horizontal="left"/>
    </xf>
    <xf numFmtId="0" fontId="33" fillId="0" borderId="0" xfId="0" applyFont="1" applyAlignment="1">
      <alignment horizontal="left" vertical="top"/>
    </xf>
    <xf numFmtId="0" fontId="59" fillId="0" borderId="0" xfId="54" applyFont="1" applyAlignment="1">
      <alignment horizontal="center"/>
    </xf>
    <xf numFmtId="0" fontId="59" fillId="0" borderId="0" xfId="54" applyFont="1" applyAlignment="1">
      <alignment horizontal="left" vertical="center"/>
    </xf>
    <xf numFmtId="0" fontId="33" fillId="0" borderId="2" xfId="54" applyFont="1" applyBorder="1" applyAlignment="1">
      <alignment horizontal="center" vertical="center" wrapText="1"/>
    </xf>
    <xf numFmtId="0" fontId="33" fillId="0" borderId="2" xfId="54" applyFont="1" applyBorder="1" applyAlignment="1">
      <alignment horizontal="center" vertical="center"/>
    </xf>
    <xf numFmtId="0" fontId="56" fillId="0" borderId="0" xfId="0" applyFont="1" applyAlignment="1">
      <alignment horizontal="center" vertical="top"/>
    </xf>
    <xf numFmtId="0" fontId="57" fillId="0" borderId="0" xfId="0" applyFont="1" applyAlignment="1">
      <alignment horizontal="center" vertical="top"/>
    </xf>
    <xf numFmtId="49" fontId="58" fillId="0" borderId="0" xfId="0" applyNumberFormat="1" applyFont="1" applyAlignment="1">
      <alignment horizontal="left"/>
    </xf>
    <xf numFmtId="0" fontId="48" fillId="0" borderId="0" xfId="0" applyFont="1" applyAlignment="1">
      <alignment horizontal="left" vertical="top"/>
    </xf>
    <xf numFmtId="0" fontId="33" fillId="0" borderId="12" xfId="54" applyFont="1" applyBorder="1" applyAlignment="1">
      <alignment horizontal="center" vertical="center" wrapText="1"/>
    </xf>
    <xf numFmtId="0" fontId="33" fillId="0" borderId="13" xfId="54" applyFont="1" applyBorder="1" applyAlignment="1">
      <alignment horizontal="center" vertical="center" wrapText="1"/>
    </xf>
    <xf numFmtId="0" fontId="72" fillId="0" borderId="0" xfId="57" applyFont="1" applyAlignment="1">
      <alignment horizontal="left"/>
    </xf>
    <xf numFmtId="0" fontId="56" fillId="0" borderId="0" xfId="57" applyFont="1" applyAlignment="1">
      <alignment horizontal="center" vertical="center" wrapText="1"/>
    </xf>
    <xf numFmtId="49" fontId="58" fillId="0" borderId="0" xfId="0" applyNumberFormat="1" applyFont="1" applyAlignment="1">
      <alignment horizontal="left" wrapText="1"/>
    </xf>
    <xf numFmtId="0" fontId="74" fillId="0" borderId="2" xfId="57" applyFont="1" applyBorder="1" applyAlignment="1">
      <alignment horizontal="center" vertical="center"/>
    </xf>
    <xf numFmtId="0" fontId="75" fillId="0" borderId="12" xfId="57" applyFont="1" applyBorder="1" applyAlignment="1">
      <alignment horizontal="center" vertical="center"/>
    </xf>
    <xf numFmtId="0" fontId="75" fillId="0" borderId="13" xfId="57" applyFont="1" applyBorder="1" applyAlignment="1">
      <alignment horizontal="center" vertical="center"/>
    </xf>
  </cellXfs>
  <cellStyles count="93">
    <cellStyle name="20% - Акцент1 2" xfId="1" xr:uid="{00000000-0005-0000-0000-000000000000}"/>
    <cellStyle name="20% - Акцент2 2" xfId="2" xr:uid="{00000000-0005-0000-0000-000001000000}"/>
    <cellStyle name="20% - Акцент3 2" xfId="3" xr:uid="{00000000-0005-0000-0000-000002000000}"/>
    <cellStyle name="20% - Акцент4 2" xfId="4" xr:uid="{00000000-0005-0000-0000-000003000000}"/>
    <cellStyle name="20% - Акцент5 2" xfId="5" xr:uid="{00000000-0005-0000-0000-000004000000}"/>
    <cellStyle name="20% - Акцент6 2" xfId="6" xr:uid="{00000000-0005-0000-0000-000005000000}"/>
    <cellStyle name="40% - Акцент1 2" xfId="7" xr:uid="{00000000-0005-0000-0000-000006000000}"/>
    <cellStyle name="40% - Акцент2 2" xfId="8" xr:uid="{00000000-0005-0000-0000-000007000000}"/>
    <cellStyle name="40% - Акцент3 2" xfId="9" xr:uid="{00000000-0005-0000-0000-000008000000}"/>
    <cellStyle name="40% - Акцент4 2" xfId="10" xr:uid="{00000000-0005-0000-0000-000009000000}"/>
    <cellStyle name="40% - Акцент5 2" xfId="11" xr:uid="{00000000-0005-0000-0000-00000A000000}"/>
    <cellStyle name="40% - Акцент6 2" xfId="12" xr:uid="{00000000-0005-0000-0000-00000B000000}"/>
    <cellStyle name="60% - Акцент1 2" xfId="13" xr:uid="{00000000-0005-0000-0000-00000C000000}"/>
    <cellStyle name="60% - Акцент2 2" xfId="14" xr:uid="{00000000-0005-0000-0000-00000D000000}"/>
    <cellStyle name="60% - Акцент3 2" xfId="15" xr:uid="{00000000-0005-0000-0000-00000E000000}"/>
    <cellStyle name="60% - Акцент4 2" xfId="16" xr:uid="{00000000-0005-0000-0000-00000F000000}"/>
    <cellStyle name="60% - Акцент5 2" xfId="17" xr:uid="{00000000-0005-0000-0000-000010000000}"/>
    <cellStyle name="60% - Акцент6 2" xfId="18" xr:uid="{00000000-0005-0000-0000-000011000000}"/>
    <cellStyle name="Normal_meresha_07" xfId="19" xr:uid="{00000000-0005-0000-0000-000012000000}"/>
    <cellStyle name="Акцент1 2" xfId="20" xr:uid="{00000000-0005-0000-0000-000013000000}"/>
    <cellStyle name="Акцент2 2" xfId="21" xr:uid="{00000000-0005-0000-0000-000014000000}"/>
    <cellStyle name="Акцент3 2" xfId="22" xr:uid="{00000000-0005-0000-0000-000015000000}"/>
    <cellStyle name="Акцент4 2" xfId="23" xr:uid="{00000000-0005-0000-0000-000016000000}"/>
    <cellStyle name="Акцент5 2" xfId="24" xr:uid="{00000000-0005-0000-0000-000017000000}"/>
    <cellStyle name="Акцент6 2" xfId="25" xr:uid="{00000000-0005-0000-0000-000018000000}"/>
    <cellStyle name="Ввод  2" xfId="26" xr:uid="{00000000-0005-0000-0000-000019000000}"/>
    <cellStyle name="Вывод 2" xfId="27" xr:uid="{00000000-0005-0000-0000-00001A000000}"/>
    <cellStyle name="Вычисление 2" xfId="28" xr:uid="{00000000-0005-0000-0000-00001B000000}"/>
    <cellStyle name="Звичайний 10" xfId="29" xr:uid="{00000000-0005-0000-0000-00001C000000}"/>
    <cellStyle name="Звичайний 11" xfId="30" xr:uid="{00000000-0005-0000-0000-00001D000000}"/>
    <cellStyle name="Звичайний 12" xfId="31" xr:uid="{00000000-0005-0000-0000-00001E000000}"/>
    <cellStyle name="Звичайний 13" xfId="32" xr:uid="{00000000-0005-0000-0000-00001F000000}"/>
    <cellStyle name="Звичайний 14" xfId="33" xr:uid="{00000000-0005-0000-0000-000020000000}"/>
    <cellStyle name="Звичайний 15" xfId="34" xr:uid="{00000000-0005-0000-0000-000021000000}"/>
    <cellStyle name="Звичайний 16" xfId="35" xr:uid="{00000000-0005-0000-0000-000022000000}"/>
    <cellStyle name="Звичайний 17" xfId="36" xr:uid="{00000000-0005-0000-0000-000023000000}"/>
    <cellStyle name="Звичайний 18" xfId="37" xr:uid="{00000000-0005-0000-0000-000024000000}"/>
    <cellStyle name="Звичайний 19" xfId="38" xr:uid="{00000000-0005-0000-0000-000025000000}"/>
    <cellStyle name="Звичайний 2" xfId="39" xr:uid="{00000000-0005-0000-0000-000026000000}"/>
    <cellStyle name="Звичайний 20" xfId="40" xr:uid="{00000000-0005-0000-0000-000027000000}"/>
    <cellStyle name="Звичайний 3" xfId="41" xr:uid="{00000000-0005-0000-0000-000028000000}"/>
    <cellStyle name="Звичайний 4" xfId="42" xr:uid="{00000000-0005-0000-0000-000029000000}"/>
    <cellStyle name="Звичайний 5" xfId="43" xr:uid="{00000000-0005-0000-0000-00002A000000}"/>
    <cellStyle name="Звичайний 6" xfId="44" xr:uid="{00000000-0005-0000-0000-00002B000000}"/>
    <cellStyle name="Звичайний 7" xfId="45" xr:uid="{00000000-0005-0000-0000-00002C000000}"/>
    <cellStyle name="Звичайний 8" xfId="46" xr:uid="{00000000-0005-0000-0000-00002D000000}"/>
    <cellStyle name="Звичайний 9" xfId="47" xr:uid="{00000000-0005-0000-0000-00002E000000}"/>
    <cellStyle name="Звичайний_Додаток _ 3 зм_ни 4575" xfId="48" xr:uid="{00000000-0005-0000-0000-00002F000000}"/>
    <cellStyle name="Итог 2" xfId="49" xr:uid="{00000000-0005-0000-0000-000030000000}"/>
    <cellStyle name="Контрольная ячейка 2" xfId="50" xr:uid="{00000000-0005-0000-0000-000031000000}"/>
    <cellStyle name="Название 2" xfId="51" xr:uid="{00000000-0005-0000-0000-000032000000}"/>
    <cellStyle name="Нейтральный 2" xfId="52" xr:uid="{00000000-0005-0000-0000-000033000000}"/>
    <cellStyle name="Обычный" xfId="0" builtinId="0"/>
    <cellStyle name="Обычный 10" xfId="68" xr:uid="{00000000-0005-0000-0000-000035000000}"/>
    <cellStyle name="Обычный 11" xfId="69" xr:uid="{7A51CF21-474C-4306-832D-388A023D8BFA}"/>
    <cellStyle name="Обычный 12" xfId="70" xr:uid="{66603708-F8F7-4FCE-99C0-22608104297E}"/>
    <cellStyle name="Обычный 13" xfId="71" xr:uid="{9C560643-1D36-42B9-BA3F-3C185FE446A7}"/>
    <cellStyle name="Обычный 14" xfId="72" xr:uid="{67F82696-2D10-475B-BD53-BACA3FCA0539}"/>
    <cellStyle name="Обычный 15" xfId="73" xr:uid="{A57F0F3F-F1D8-49A3-B18F-A4F13986C1B8}"/>
    <cellStyle name="Обычный 16" xfId="74" xr:uid="{F6379452-CAAF-4454-98CE-C2D351A9EC8D}"/>
    <cellStyle name="Обычный 17" xfId="75" xr:uid="{5F5504D7-6C90-4E58-B685-BA1A5C753F57}"/>
    <cellStyle name="Обычный 18" xfId="76" xr:uid="{921217DA-16F1-4A15-9073-C5F0EC03C765}"/>
    <cellStyle name="Обычный 19" xfId="77" xr:uid="{4C2A74F7-967E-46B9-8191-1B6CE5D38C27}"/>
    <cellStyle name="Обычный 2" xfId="53" xr:uid="{00000000-0005-0000-0000-000036000000}"/>
    <cellStyle name="Обычный 20" xfId="78" xr:uid="{63D6D61B-A87D-4936-B1CF-12AAA6755E88}"/>
    <cellStyle name="Обычный 21" xfId="81" xr:uid="{D21139DD-637B-4535-8BFE-C0F059153B8B}"/>
    <cellStyle name="Обычный 22" xfId="82" xr:uid="{DD3082B9-8712-4BE7-AEA0-EC994148D4CA}"/>
    <cellStyle name="Обычный 23" xfId="83" xr:uid="{8949FD74-A2AA-48E5-8FBA-5B77DDDBCAD4}"/>
    <cellStyle name="Обычный 24" xfId="84" xr:uid="{95183CCF-271C-46D3-A576-D17710030898}"/>
    <cellStyle name="Обычный 25" xfId="85" xr:uid="{4DC33182-FFFD-4C21-A28C-5F43BF19C997}"/>
    <cellStyle name="Обычный 26" xfId="86" xr:uid="{B603AA10-4B46-41B1-8DCF-81B438C89539}"/>
    <cellStyle name="Обычный 27" xfId="87" xr:uid="{35963B99-D9F5-49B0-BCF5-4C4DEBFF9E01}"/>
    <cellStyle name="Обычный 28" xfId="88" xr:uid="{74386513-31D3-4EC6-9A72-EE8D9A018E2A}"/>
    <cellStyle name="Обычный 29" xfId="89" xr:uid="{C0F3191A-3FA2-4D65-A765-A306BA29D016}"/>
    <cellStyle name="Обычный 3" xfId="54" xr:uid="{00000000-0005-0000-0000-000037000000}"/>
    <cellStyle name="Обычный 30" xfId="90" xr:uid="{76BE0157-4B91-44EC-8460-FF67E4E25BC3}"/>
    <cellStyle name="Обычный 31" xfId="91" xr:uid="{895BBA71-F2CD-4492-BA15-E8368D5F24A0}"/>
    <cellStyle name="Обычный 32" xfId="92" xr:uid="{8F0E3534-959F-4CAA-A16D-AD0FEF299FA1}"/>
    <cellStyle name="Обычный 4" xfId="55" xr:uid="{00000000-0005-0000-0000-000038000000}"/>
    <cellStyle name="Обычный 5" xfId="56" xr:uid="{00000000-0005-0000-0000-000039000000}"/>
    <cellStyle name="Обычный 6" xfId="57" xr:uid="{00000000-0005-0000-0000-00003A000000}"/>
    <cellStyle name="Обычный 7" xfId="58" xr:uid="{00000000-0005-0000-0000-00003B000000}"/>
    <cellStyle name="Обычный 7 2" xfId="79" xr:uid="{F0368B6E-DF00-4238-A7F4-6223F3BB20CD}"/>
    <cellStyle name="Обычный 7 2 2" xfId="80" xr:uid="{7C20312A-C342-4627-B486-236FBBDC6A4B}"/>
    <cellStyle name="Обычный 8" xfId="59" xr:uid="{00000000-0005-0000-0000-00003C000000}"/>
    <cellStyle name="Обычный 9" xfId="60" xr:uid="{00000000-0005-0000-0000-00003D000000}"/>
    <cellStyle name="Плохой 2" xfId="61" xr:uid="{00000000-0005-0000-0000-00003E000000}"/>
    <cellStyle name="Пояснение 2" xfId="62" xr:uid="{00000000-0005-0000-0000-00003F000000}"/>
    <cellStyle name="Примечание 2" xfId="63" xr:uid="{00000000-0005-0000-0000-000040000000}"/>
    <cellStyle name="Связанная ячейка 2" xfId="64" xr:uid="{00000000-0005-0000-0000-000041000000}"/>
    <cellStyle name="Стиль 1" xfId="65" xr:uid="{00000000-0005-0000-0000-000042000000}"/>
    <cellStyle name="Текст предупреждения 2" xfId="66" xr:uid="{00000000-0005-0000-0000-000043000000}"/>
    <cellStyle name="Хороший 2" xfId="67" xr:uid="{00000000-0005-0000-0000-00004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10</xdr:col>
      <xdr:colOff>0</xdr:colOff>
      <xdr:row>66</xdr:row>
      <xdr:rowOff>95250</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6944975" y="2275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99B73-FAA7-43FC-ABA7-25F8DCA99A91}">
  <dimension ref="A1:F110"/>
  <sheetViews>
    <sheetView topLeftCell="A7" workbookViewId="0">
      <selection activeCell="L17" sqref="L17"/>
    </sheetView>
  </sheetViews>
  <sheetFormatPr defaultRowHeight="15" x14ac:dyDescent="0.25"/>
  <cols>
    <col min="1" max="1" width="11.28515625" style="229" customWidth="1"/>
    <col min="2" max="2" width="41" style="229" customWidth="1"/>
    <col min="3" max="3" width="17.5703125" style="229" customWidth="1"/>
    <col min="4" max="4" width="17.42578125" style="229" customWidth="1"/>
    <col min="5" max="5" width="15.28515625" style="229" customWidth="1"/>
    <col min="6" max="6" width="15.85546875" style="229" customWidth="1"/>
    <col min="7" max="16384" width="9.140625" style="229"/>
  </cols>
  <sheetData>
    <row r="1" spans="1:6" x14ac:dyDescent="0.25">
      <c r="E1" s="1" t="s">
        <v>123</v>
      </c>
      <c r="F1" s="1"/>
    </row>
    <row r="2" spans="1:6" x14ac:dyDescent="0.25">
      <c r="E2" s="264" t="s">
        <v>217</v>
      </c>
      <c r="F2" s="264"/>
    </row>
    <row r="3" spans="1:6" x14ac:dyDescent="0.25">
      <c r="E3" s="1" t="s">
        <v>449</v>
      </c>
      <c r="F3" s="1"/>
    </row>
    <row r="5" spans="1:6" ht="34.5" customHeight="1" x14ac:dyDescent="0.25">
      <c r="A5" s="266" t="s">
        <v>145</v>
      </c>
      <c r="B5" s="267"/>
      <c r="C5" s="267"/>
      <c r="D5" s="267"/>
      <c r="E5" s="267"/>
      <c r="F5" s="267"/>
    </row>
    <row r="6" spans="1:6" ht="25.5" customHeight="1" x14ac:dyDescent="0.25">
      <c r="A6" s="231" t="s">
        <v>86</v>
      </c>
      <c r="B6" s="230"/>
      <c r="C6" s="230"/>
      <c r="D6" s="230"/>
      <c r="E6" s="230"/>
      <c r="F6" s="230"/>
    </row>
    <row r="7" spans="1:6" x14ac:dyDescent="0.25">
      <c r="A7" s="232" t="s">
        <v>87</v>
      </c>
      <c r="B7" s="233"/>
      <c r="C7" s="233"/>
      <c r="D7" s="233"/>
      <c r="E7" s="233"/>
      <c r="F7" s="234" t="s">
        <v>124</v>
      </c>
    </row>
    <row r="8" spans="1:6" x14ac:dyDescent="0.25">
      <c r="A8" s="268" t="s">
        <v>125</v>
      </c>
      <c r="B8" s="268" t="s">
        <v>126</v>
      </c>
      <c r="C8" s="269" t="s">
        <v>93</v>
      </c>
      <c r="D8" s="268" t="s">
        <v>7</v>
      </c>
      <c r="E8" s="268" t="s">
        <v>14</v>
      </c>
      <c r="F8" s="268"/>
    </row>
    <row r="9" spans="1:6" x14ac:dyDescent="0.25">
      <c r="A9" s="268"/>
      <c r="B9" s="268"/>
      <c r="C9" s="268"/>
      <c r="D9" s="268"/>
      <c r="E9" s="268" t="s">
        <v>8</v>
      </c>
      <c r="F9" s="270" t="s">
        <v>15</v>
      </c>
    </row>
    <row r="10" spans="1:6" ht="31.5" customHeight="1" x14ac:dyDescent="0.25">
      <c r="A10" s="268"/>
      <c r="B10" s="268"/>
      <c r="C10" s="268"/>
      <c r="D10" s="268"/>
      <c r="E10" s="268"/>
      <c r="F10" s="268"/>
    </row>
    <row r="11" spans="1:6" x14ac:dyDescent="0.25">
      <c r="A11" s="235">
        <v>1</v>
      </c>
      <c r="B11" s="235">
        <v>2</v>
      </c>
      <c r="C11" s="236">
        <v>3</v>
      </c>
      <c r="D11" s="235">
        <v>4</v>
      </c>
      <c r="E11" s="235">
        <v>5</v>
      </c>
      <c r="F11" s="235">
        <v>6</v>
      </c>
    </row>
    <row r="12" spans="1:6" x14ac:dyDescent="0.25">
      <c r="A12" s="237">
        <v>10000000</v>
      </c>
      <c r="B12" s="238" t="s">
        <v>146</v>
      </c>
      <c r="C12" s="239">
        <f t="shared" ref="C12:C75" si="0">D12+E12</f>
        <v>133721595</v>
      </c>
      <c r="D12" s="240">
        <v>133696697</v>
      </c>
      <c r="E12" s="240">
        <v>24898</v>
      </c>
      <c r="F12" s="240">
        <v>0</v>
      </c>
    </row>
    <row r="13" spans="1:6" ht="48" customHeight="1" x14ac:dyDescent="0.25">
      <c r="A13" s="237">
        <v>11000000</v>
      </c>
      <c r="B13" s="238" t="s">
        <v>147</v>
      </c>
      <c r="C13" s="239">
        <f t="shared" si="0"/>
        <v>59059600</v>
      </c>
      <c r="D13" s="240">
        <v>59059600</v>
      </c>
      <c r="E13" s="240">
        <v>0</v>
      </c>
      <c r="F13" s="240">
        <v>0</v>
      </c>
    </row>
    <row r="14" spans="1:6" ht="28.5" x14ac:dyDescent="0.25">
      <c r="A14" s="237">
        <v>11010000</v>
      </c>
      <c r="B14" s="238" t="s">
        <v>127</v>
      </c>
      <c r="C14" s="239">
        <f t="shared" si="0"/>
        <v>58562533</v>
      </c>
      <c r="D14" s="240">
        <v>58562533</v>
      </c>
      <c r="E14" s="240">
        <v>0</v>
      </c>
      <c r="F14" s="240">
        <v>0</v>
      </c>
    </row>
    <row r="15" spans="1:6" ht="65.25" customHeight="1" x14ac:dyDescent="0.25">
      <c r="A15" s="241">
        <v>11010100</v>
      </c>
      <c r="B15" s="242" t="s">
        <v>128</v>
      </c>
      <c r="C15" s="243">
        <f t="shared" si="0"/>
        <v>43943703</v>
      </c>
      <c r="D15" s="244">
        <v>43943703</v>
      </c>
      <c r="E15" s="244">
        <v>0</v>
      </c>
      <c r="F15" s="244">
        <v>0</v>
      </c>
    </row>
    <row r="16" spans="1:6" ht="63.75" customHeight="1" x14ac:dyDescent="0.25">
      <c r="A16" s="241">
        <v>11010400</v>
      </c>
      <c r="B16" s="242" t="s">
        <v>129</v>
      </c>
      <c r="C16" s="243">
        <f t="shared" si="0"/>
        <v>10200000</v>
      </c>
      <c r="D16" s="244">
        <v>10200000</v>
      </c>
      <c r="E16" s="244">
        <v>0</v>
      </c>
      <c r="F16" s="244">
        <v>0</v>
      </c>
    </row>
    <row r="17" spans="1:6" ht="49.5" customHeight="1" x14ac:dyDescent="0.25">
      <c r="A17" s="241">
        <v>11010500</v>
      </c>
      <c r="B17" s="242" t="s">
        <v>130</v>
      </c>
      <c r="C17" s="243">
        <f t="shared" si="0"/>
        <v>3883800</v>
      </c>
      <c r="D17" s="244">
        <v>3883800</v>
      </c>
      <c r="E17" s="244">
        <v>0</v>
      </c>
      <c r="F17" s="244">
        <v>0</v>
      </c>
    </row>
    <row r="18" spans="1:6" ht="55.5" customHeight="1" x14ac:dyDescent="0.25">
      <c r="A18" s="241">
        <v>11011300</v>
      </c>
      <c r="B18" s="242" t="s">
        <v>352</v>
      </c>
      <c r="C18" s="243">
        <f t="shared" si="0"/>
        <v>535030</v>
      </c>
      <c r="D18" s="244">
        <v>535030</v>
      </c>
      <c r="E18" s="244">
        <v>0</v>
      </c>
      <c r="F18" s="244">
        <v>0</v>
      </c>
    </row>
    <row r="19" spans="1:6" ht="18.75" customHeight="1" x14ac:dyDescent="0.25">
      <c r="A19" s="237">
        <v>11020000</v>
      </c>
      <c r="B19" s="238" t="s">
        <v>321</v>
      </c>
      <c r="C19" s="239">
        <f t="shared" si="0"/>
        <v>497067</v>
      </c>
      <c r="D19" s="240">
        <v>497067</v>
      </c>
      <c r="E19" s="240">
        <v>0</v>
      </c>
      <c r="F19" s="240">
        <v>0</v>
      </c>
    </row>
    <row r="20" spans="1:6" ht="36" customHeight="1" x14ac:dyDescent="0.25">
      <c r="A20" s="241">
        <v>11020200</v>
      </c>
      <c r="B20" s="242" t="s">
        <v>322</v>
      </c>
      <c r="C20" s="243">
        <f t="shared" si="0"/>
        <v>497067</v>
      </c>
      <c r="D20" s="244">
        <v>497067</v>
      </c>
      <c r="E20" s="244">
        <v>0</v>
      </c>
      <c r="F20" s="244">
        <v>0</v>
      </c>
    </row>
    <row r="21" spans="1:6" ht="42.75" x14ac:dyDescent="0.25">
      <c r="A21" s="237">
        <v>13000000</v>
      </c>
      <c r="B21" s="238" t="s">
        <v>148</v>
      </c>
      <c r="C21" s="239">
        <f t="shared" si="0"/>
        <v>1890</v>
      </c>
      <c r="D21" s="240">
        <v>1890</v>
      </c>
      <c r="E21" s="240">
        <v>0</v>
      </c>
      <c r="F21" s="240">
        <v>0</v>
      </c>
    </row>
    <row r="22" spans="1:6" ht="28.5" x14ac:dyDescent="0.25">
      <c r="A22" s="237">
        <v>13020000</v>
      </c>
      <c r="B22" s="238" t="s">
        <v>409</v>
      </c>
      <c r="C22" s="239">
        <f t="shared" si="0"/>
        <v>0</v>
      </c>
      <c r="D22" s="240">
        <v>0</v>
      </c>
      <c r="E22" s="240">
        <v>0</v>
      </c>
      <c r="F22" s="240">
        <v>0</v>
      </c>
    </row>
    <row r="23" spans="1:6" ht="39.75" customHeight="1" x14ac:dyDescent="0.25">
      <c r="A23" s="241">
        <v>13020200</v>
      </c>
      <c r="B23" s="242" t="s">
        <v>410</v>
      </c>
      <c r="C23" s="243">
        <f t="shared" si="0"/>
        <v>0</v>
      </c>
      <c r="D23" s="244">
        <v>0</v>
      </c>
      <c r="E23" s="244">
        <v>0</v>
      </c>
      <c r="F23" s="244">
        <v>0</v>
      </c>
    </row>
    <row r="24" spans="1:6" ht="38.25" customHeight="1" x14ac:dyDescent="0.25">
      <c r="A24" s="237">
        <v>13030000</v>
      </c>
      <c r="B24" s="238" t="s">
        <v>131</v>
      </c>
      <c r="C24" s="239">
        <f t="shared" si="0"/>
        <v>1890</v>
      </c>
      <c r="D24" s="240">
        <v>1890</v>
      </c>
      <c r="E24" s="240">
        <v>0</v>
      </c>
      <c r="F24" s="240">
        <v>0</v>
      </c>
    </row>
    <row r="25" spans="1:6" ht="55.5" customHeight="1" x14ac:dyDescent="0.25">
      <c r="A25" s="241">
        <v>13030100</v>
      </c>
      <c r="B25" s="242" t="s">
        <v>132</v>
      </c>
      <c r="C25" s="243">
        <f t="shared" si="0"/>
        <v>1890</v>
      </c>
      <c r="D25" s="244">
        <v>1890</v>
      </c>
      <c r="E25" s="244">
        <v>0</v>
      </c>
      <c r="F25" s="244">
        <v>0</v>
      </c>
    </row>
    <row r="26" spans="1:6" ht="28.5" x14ac:dyDescent="0.25">
      <c r="A26" s="237">
        <v>14000000</v>
      </c>
      <c r="B26" s="238" t="s">
        <v>149</v>
      </c>
      <c r="C26" s="239">
        <f t="shared" si="0"/>
        <v>20134127</v>
      </c>
      <c r="D26" s="240">
        <v>20134127</v>
      </c>
      <c r="E26" s="240">
        <v>0</v>
      </c>
      <c r="F26" s="240">
        <v>0</v>
      </c>
    </row>
    <row r="27" spans="1:6" ht="42.75" x14ac:dyDescent="0.25">
      <c r="A27" s="237">
        <v>14020000</v>
      </c>
      <c r="B27" s="238" t="s">
        <v>150</v>
      </c>
      <c r="C27" s="239">
        <f t="shared" si="0"/>
        <v>1979627</v>
      </c>
      <c r="D27" s="240">
        <v>1979627</v>
      </c>
      <c r="E27" s="240">
        <v>0</v>
      </c>
      <c r="F27" s="240">
        <v>0</v>
      </c>
    </row>
    <row r="28" spans="1:6" ht="21.75" customHeight="1" x14ac:dyDescent="0.25">
      <c r="A28" s="241">
        <v>14021900</v>
      </c>
      <c r="B28" s="242" t="s">
        <v>133</v>
      </c>
      <c r="C28" s="243">
        <f t="shared" si="0"/>
        <v>1979627</v>
      </c>
      <c r="D28" s="244">
        <v>1979627</v>
      </c>
      <c r="E28" s="244">
        <v>0</v>
      </c>
      <c r="F28" s="244">
        <v>0</v>
      </c>
    </row>
    <row r="29" spans="1:6" ht="49.5" customHeight="1" x14ac:dyDescent="0.25">
      <c r="A29" s="237">
        <v>14030000</v>
      </c>
      <c r="B29" s="238" t="s">
        <v>151</v>
      </c>
      <c r="C29" s="239">
        <f t="shared" si="0"/>
        <v>12410800</v>
      </c>
      <c r="D29" s="240">
        <v>12410800</v>
      </c>
      <c r="E29" s="240">
        <v>0</v>
      </c>
      <c r="F29" s="240">
        <v>0</v>
      </c>
    </row>
    <row r="30" spans="1:6" ht="20.25" customHeight="1" x14ac:dyDescent="0.25">
      <c r="A30" s="241">
        <v>14031900</v>
      </c>
      <c r="B30" s="242" t="s">
        <v>133</v>
      </c>
      <c r="C30" s="243">
        <f t="shared" si="0"/>
        <v>12410800</v>
      </c>
      <c r="D30" s="244">
        <v>12410800</v>
      </c>
      <c r="E30" s="244">
        <v>0</v>
      </c>
      <c r="F30" s="244">
        <v>0</v>
      </c>
    </row>
    <row r="31" spans="1:6" ht="42.75" x14ac:dyDescent="0.25">
      <c r="A31" s="237">
        <v>14040000</v>
      </c>
      <c r="B31" s="238" t="s">
        <v>152</v>
      </c>
      <c r="C31" s="239">
        <f t="shared" si="0"/>
        <v>5743700</v>
      </c>
      <c r="D31" s="240">
        <v>5743700</v>
      </c>
      <c r="E31" s="240">
        <v>0</v>
      </c>
      <c r="F31" s="240">
        <v>0</v>
      </c>
    </row>
    <row r="32" spans="1:6" ht="135" x14ac:dyDescent="0.25">
      <c r="A32" s="241">
        <v>14040100</v>
      </c>
      <c r="B32" s="242" t="s">
        <v>247</v>
      </c>
      <c r="C32" s="243">
        <f t="shared" si="0"/>
        <v>3875700</v>
      </c>
      <c r="D32" s="244">
        <v>3875700</v>
      </c>
      <c r="E32" s="244">
        <v>0</v>
      </c>
      <c r="F32" s="244">
        <v>0</v>
      </c>
    </row>
    <row r="33" spans="1:6" ht="90" x14ac:dyDescent="0.25">
      <c r="A33" s="241">
        <v>14040200</v>
      </c>
      <c r="B33" s="242" t="s">
        <v>134</v>
      </c>
      <c r="C33" s="243">
        <f t="shared" si="0"/>
        <v>1868000</v>
      </c>
      <c r="D33" s="244">
        <v>1868000</v>
      </c>
      <c r="E33" s="244">
        <v>0</v>
      </c>
      <c r="F33" s="244">
        <v>0</v>
      </c>
    </row>
    <row r="34" spans="1:6" ht="42.75" x14ac:dyDescent="0.25">
      <c r="A34" s="237">
        <v>18000000</v>
      </c>
      <c r="B34" s="238" t="s">
        <v>135</v>
      </c>
      <c r="C34" s="239">
        <f t="shared" si="0"/>
        <v>54501080</v>
      </c>
      <c r="D34" s="240">
        <v>54501080</v>
      </c>
      <c r="E34" s="240">
        <v>0</v>
      </c>
      <c r="F34" s="240">
        <v>0</v>
      </c>
    </row>
    <row r="35" spans="1:6" x14ac:dyDescent="0.25">
      <c r="A35" s="237">
        <v>18010000</v>
      </c>
      <c r="B35" s="238" t="s">
        <v>153</v>
      </c>
      <c r="C35" s="239">
        <f t="shared" si="0"/>
        <v>14226880</v>
      </c>
      <c r="D35" s="240">
        <v>14226880</v>
      </c>
      <c r="E35" s="240">
        <v>0</v>
      </c>
      <c r="F35" s="240">
        <v>0</v>
      </c>
    </row>
    <row r="36" spans="1:6" ht="66.75" customHeight="1" x14ac:dyDescent="0.25">
      <c r="A36" s="241">
        <v>18010100</v>
      </c>
      <c r="B36" s="242" t="s">
        <v>154</v>
      </c>
      <c r="C36" s="243">
        <f t="shared" si="0"/>
        <v>88100</v>
      </c>
      <c r="D36" s="244">
        <v>88100</v>
      </c>
      <c r="E36" s="244">
        <v>0</v>
      </c>
      <c r="F36" s="244">
        <v>0</v>
      </c>
    </row>
    <row r="37" spans="1:6" ht="66.75" customHeight="1" x14ac:dyDescent="0.25">
      <c r="A37" s="241">
        <v>18010200</v>
      </c>
      <c r="B37" s="242" t="s">
        <v>155</v>
      </c>
      <c r="C37" s="243">
        <f t="shared" si="0"/>
        <v>1934200</v>
      </c>
      <c r="D37" s="244">
        <v>1934200</v>
      </c>
      <c r="E37" s="244">
        <v>0</v>
      </c>
      <c r="F37" s="244">
        <v>0</v>
      </c>
    </row>
    <row r="38" spans="1:6" ht="63" customHeight="1" x14ac:dyDescent="0.25">
      <c r="A38" s="241">
        <v>18010300</v>
      </c>
      <c r="B38" s="242" t="s">
        <v>156</v>
      </c>
      <c r="C38" s="243">
        <f t="shared" si="0"/>
        <v>1524650</v>
      </c>
      <c r="D38" s="244">
        <v>1524650</v>
      </c>
      <c r="E38" s="244">
        <v>0</v>
      </c>
      <c r="F38" s="244">
        <v>0</v>
      </c>
    </row>
    <row r="39" spans="1:6" ht="64.5" customHeight="1" x14ac:dyDescent="0.25">
      <c r="A39" s="241">
        <v>18010400</v>
      </c>
      <c r="B39" s="242" t="s">
        <v>157</v>
      </c>
      <c r="C39" s="243">
        <f t="shared" si="0"/>
        <v>1632300</v>
      </c>
      <c r="D39" s="244">
        <v>1632300</v>
      </c>
      <c r="E39" s="244">
        <v>0</v>
      </c>
      <c r="F39" s="244">
        <v>0</v>
      </c>
    </row>
    <row r="40" spans="1:6" x14ac:dyDescent="0.25">
      <c r="A40" s="241">
        <v>18010500</v>
      </c>
      <c r="B40" s="242" t="s">
        <v>158</v>
      </c>
      <c r="C40" s="243">
        <f t="shared" si="0"/>
        <v>2304500</v>
      </c>
      <c r="D40" s="244">
        <v>2304500</v>
      </c>
      <c r="E40" s="244">
        <v>0</v>
      </c>
      <c r="F40" s="244">
        <v>0</v>
      </c>
    </row>
    <row r="41" spans="1:6" x14ac:dyDescent="0.25">
      <c r="A41" s="241">
        <v>18010600</v>
      </c>
      <c r="B41" s="242" t="s">
        <v>159</v>
      </c>
      <c r="C41" s="243">
        <f t="shared" si="0"/>
        <v>4042300</v>
      </c>
      <c r="D41" s="244">
        <v>4042300</v>
      </c>
      <c r="E41" s="244">
        <v>0</v>
      </c>
      <c r="F41" s="244">
        <v>0</v>
      </c>
    </row>
    <row r="42" spans="1:6" x14ac:dyDescent="0.25">
      <c r="A42" s="241">
        <v>18010700</v>
      </c>
      <c r="B42" s="242" t="s">
        <v>160</v>
      </c>
      <c r="C42" s="243">
        <f t="shared" si="0"/>
        <v>1564200</v>
      </c>
      <c r="D42" s="244">
        <v>1564200</v>
      </c>
      <c r="E42" s="244">
        <v>0</v>
      </c>
      <c r="F42" s="244">
        <v>0</v>
      </c>
    </row>
    <row r="43" spans="1:6" x14ac:dyDescent="0.25">
      <c r="A43" s="241">
        <v>18010900</v>
      </c>
      <c r="B43" s="242" t="s">
        <v>161</v>
      </c>
      <c r="C43" s="243">
        <f t="shared" si="0"/>
        <v>1040800</v>
      </c>
      <c r="D43" s="244">
        <v>1040800</v>
      </c>
      <c r="E43" s="244">
        <v>0</v>
      </c>
      <c r="F43" s="244">
        <v>0</v>
      </c>
    </row>
    <row r="44" spans="1:6" x14ac:dyDescent="0.25">
      <c r="A44" s="241">
        <v>18011000</v>
      </c>
      <c r="B44" s="242" t="s">
        <v>323</v>
      </c>
      <c r="C44" s="243">
        <f t="shared" si="0"/>
        <v>64580</v>
      </c>
      <c r="D44" s="244">
        <v>64580</v>
      </c>
      <c r="E44" s="244">
        <v>0</v>
      </c>
      <c r="F44" s="244">
        <v>0</v>
      </c>
    </row>
    <row r="45" spans="1:6" x14ac:dyDescent="0.25">
      <c r="A45" s="241">
        <v>18011100</v>
      </c>
      <c r="B45" s="242" t="s">
        <v>324</v>
      </c>
      <c r="C45" s="243">
        <f t="shared" si="0"/>
        <v>31250</v>
      </c>
      <c r="D45" s="244">
        <v>31250</v>
      </c>
      <c r="E45" s="244">
        <v>0</v>
      </c>
      <c r="F45" s="244">
        <v>0</v>
      </c>
    </row>
    <row r="46" spans="1:6" x14ac:dyDescent="0.25">
      <c r="A46" s="237">
        <v>18050000</v>
      </c>
      <c r="B46" s="238" t="s">
        <v>162</v>
      </c>
      <c r="C46" s="239">
        <f t="shared" si="0"/>
        <v>40274200</v>
      </c>
      <c r="D46" s="240">
        <v>40274200</v>
      </c>
      <c r="E46" s="240">
        <v>0</v>
      </c>
      <c r="F46" s="240">
        <v>0</v>
      </c>
    </row>
    <row r="47" spans="1:6" x14ac:dyDescent="0.25">
      <c r="A47" s="241">
        <v>18050300</v>
      </c>
      <c r="B47" s="242" t="s">
        <v>163</v>
      </c>
      <c r="C47" s="243">
        <f t="shared" si="0"/>
        <v>3781300</v>
      </c>
      <c r="D47" s="244">
        <v>3781300</v>
      </c>
      <c r="E47" s="244">
        <v>0</v>
      </c>
      <c r="F47" s="244">
        <v>0</v>
      </c>
    </row>
    <row r="48" spans="1:6" x14ac:dyDescent="0.25">
      <c r="A48" s="241">
        <v>18050400</v>
      </c>
      <c r="B48" s="242" t="s">
        <v>164</v>
      </c>
      <c r="C48" s="243">
        <f t="shared" si="0"/>
        <v>26986900</v>
      </c>
      <c r="D48" s="244">
        <v>26986900</v>
      </c>
      <c r="E48" s="244">
        <v>0</v>
      </c>
      <c r="F48" s="244">
        <v>0</v>
      </c>
    </row>
    <row r="49" spans="1:6" ht="82.5" customHeight="1" x14ac:dyDescent="0.25">
      <c r="A49" s="241">
        <v>18050500</v>
      </c>
      <c r="B49" s="242" t="s">
        <v>165</v>
      </c>
      <c r="C49" s="243">
        <f t="shared" si="0"/>
        <v>9506000</v>
      </c>
      <c r="D49" s="244">
        <v>9506000</v>
      </c>
      <c r="E49" s="244">
        <v>0</v>
      </c>
      <c r="F49" s="244">
        <v>0</v>
      </c>
    </row>
    <row r="50" spans="1:6" x14ac:dyDescent="0.25">
      <c r="A50" s="237">
        <v>19000000</v>
      </c>
      <c r="B50" s="238" t="s">
        <v>166</v>
      </c>
      <c r="C50" s="239">
        <f t="shared" si="0"/>
        <v>24898</v>
      </c>
      <c r="D50" s="240">
        <v>0</v>
      </c>
      <c r="E50" s="240">
        <v>24898</v>
      </c>
      <c r="F50" s="240">
        <v>0</v>
      </c>
    </row>
    <row r="51" spans="1:6" x14ac:dyDescent="0.25">
      <c r="A51" s="237">
        <v>19010000</v>
      </c>
      <c r="B51" s="238" t="s">
        <v>167</v>
      </c>
      <c r="C51" s="239">
        <f t="shared" si="0"/>
        <v>24898</v>
      </c>
      <c r="D51" s="240">
        <v>0</v>
      </c>
      <c r="E51" s="240">
        <v>24898</v>
      </c>
      <c r="F51" s="240">
        <v>0</v>
      </c>
    </row>
    <row r="52" spans="1:6" ht="90" x14ac:dyDescent="0.25">
      <c r="A52" s="241">
        <v>19010100</v>
      </c>
      <c r="B52" s="242" t="s">
        <v>136</v>
      </c>
      <c r="C52" s="243">
        <f t="shared" si="0"/>
        <v>21368</v>
      </c>
      <c r="D52" s="244">
        <v>0</v>
      </c>
      <c r="E52" s="244">
        <v>21368</v>
      </c>
      <c r="F52" s="244">
        <v>0</v>
      </c>
    </row>
    <row r="53" spans="1:6" ht="30" x14ac:dyDescent="0.25">
      <c r="A53" s="241">
        <v>19010200</v>
      </c>
      <c r="B53" s="242" t="s">
        <v>168</v>
      </c>
      <c r="C53" s="243">
        <f t="shared" si="0"/>
        <v>3119</v>
      </c>
      <c r="D53" s="244">
        <v>0</v>
      </c>
      <c r="E53" s="244">
        <v>3119</v>
      </c>
      <c r="F53" s="244">
        <v>0</v>
      </c>
    </row>
    <row r="54" spans="1:6" ht="60" x14ac:dyDescent="0.25">
      <c r="A54" s="241">
        <v>19010300</v>
      </c>
      <c r="B54" s="242" t="s">
        <v>169</v>
      </c>
      <c r="C54" s="243">
        <f t="shared" si="0"/>
        <v>411</v>
      </c>
      <c r="D54" s="244">
        <v>0</v>
      </c>
      <c r="E54" s="244">
        <v>411</v>
      </c>
      <c r="F54" s="244">
        <v>0</v>
      </c>
    </row>
    <row r="55" spans="1:6" x14ac:dyDescent="0.25">
      <c r="A55" s="237">
        <v>20000000</v>
      </c>
      <c r="B55" s="238" t="s">
        <v>170</v>
      </c>
      <c r="C55" s="239">
        <f t="shared" si="0"/>
        <v>14315560</v>
      </c>
      <c r="D55" s="240">
        <v>13987660</v>
      </c>
      <c r="E55" s="240">
        <v>327900</v>
      </c>
      <c r="F55" s="240">
        <v>0</v>
      </c>
    </row>
    <row r="56" spans="1:6" ht="28.5" x14ac:dyDescent="0.25">
      <c r="A56" s="237">
        <v>21000000</v>
      </c>
      <c r="B56" s="238" t="s">
        <v>171</v>
      </c>
      <c r="C56" s="239">
        <f t="shared" si="0"/>
        <v>664940</v>
      </c>
      <c r="D56" s="240">
        <v>587040</v>
      </c>
      <c r="E56" s="240">
        <v>77900</v>
      </c>
      <c r="F56" s="240">
        <v>0</v>
      </c>
    </row>
    <row r="57" spans="1:6" ht="117" customHeight="1" x14ac:dyDescent="0.25">
      <c r="A57" s="237">
        <v>21010000</v>
      </c>
      <c r="B57" s="238" t="s">
        <v>423</v>
      </c>
      <c r="C57" s="239">
        <f t="shared" si="0"/>
        <v>13600</v>
      </c>
      <c r="D57" s="240">
        <v>13600</v>
      </c>
      <c r="E57" s="240">
        <v>0</v>
      </c>
      <c r="F57" s="240">
        <v>0</v>
      </c>
    </row>
    <row r="58" spans="1:6" ht="60" x14ac:dyDescent="0.25">
      <c r="A58" s="241">
        <v>21010300</v>
      </c>
      <c r="B58" s="242" t="s">
        <v>424</v>
      </c>
      <c r="C58" s="243">
        <f t="shared" si="0"/>
        <v>13600</v>
      </c>
      <c r="D58" s="244">
        <v>13600</v>
      </c>
      <c r="E58" s="244">
        <v>0</v>
      </c>
      <c r="F58" s="244">
        <v>0</v>
      </c>
    </row>
    <row r="59" spans="1:6" x14ac:dyDescent="0.25">
      <c r="A59" s="237">
        <v>21080000</v>
      </c>
      <c r="B59" s="238" t="s">
        <v>172</v>
      </c>
      <c r="C59" s="239">
        <f t="shared" si="0"/>
        <v>573440</v>
      </c>
      <c r="D59" s="240">
        <v>573440</v>
      </c>
      <c r="E59" s="240">
        <v>0</v>
      </c>
      <c r="F59" s="240">
        <v>0</v>
      </c>
    </row>
    <row r="60" spans="1:6" x14ac:dyDescent="0.25">
      <c r="A60" s="241">
        <v>21081100</v>
      </c>
      <c r="B60" s="242" t="s">
        <v>173</v>
      </c>
      <c r="C60" s="243">
        <f t="shared" si="0"/>
        <v>68090</v>
      </c>
      <c r="D60" s="244">
        <v>68090</v>
      </c>
      <c r="E60" s="244">
        <v>0</v>
      </c>
      <c r="F60" s="244">
        <v>0</v>
      </c>
    </row>
    <row r="61" spans="1:6" ht="105" x14ac:dyDescent="0.25">
      <c r="A61" s="241">
        <v>21081500</v>
      </c>
      <c r="B61" s="242" t="s">
        <v>325</v>
      </c>
      <c r="C61" s="243">
        <f t="shared" si="0"/>
        <v>51150</v>
      </c>
      <c r="D61" s="244">
        <v>51150</v>
      </c>
      <c r="E61" s="244">
        <v>0</v>
      </c>
      <c r="F61" s="244">
        <v>0</v>
      </c>
    </row>
    <row r="62" spans="1:6" ht="60" x14ac:dyDescent="0.25">
      <c r="A62" s="241">
        <v>21081800</v>
      </c>
      <c r="B62" s="242" t="s">
        <v>248</v>
      </c>
      <c r="C62" s="243">
        <f t="shared" si="0"/>
        <v>454200</v>
      </c>
      <c r="D62" s="244">
        <v>454200</v>
      </c>
      <c r="E62" s="244">
        <v>0</v>
      </c>
      <c r="F62" s="244">
        <v>0</v>
      </c>
    </row>
    <row r="63" spans="1:6" ht="45" x14ac:dyDescent="0.25">
      <c r="A63" s="241">
        <v>21110000</v>
      </c>
      <c r="B63" s="242" t="s">
        <v>454</v>
      </c>
      <c r="C63" s="243">
        <f t="shared" si="0"/>
        <v>77900</v>
      </c>
      <c r="D63" s="244">
        <v>0</v>
      </c>
      <c r="E63" s="244">
        <v>77900</v>
      </c>
      <c r="F63" s="244">
        <v>0</v>
      </c>
    </row>
    <row r="64" spans="1:6" ht="42.75" x14ac:dyDescent="0.25">
      <c r="A64" s="237">
        <v>22000000</v>
      </c>
      <c r="B64" s="238" t="s">
        <v>174</v>
      </c>
      <c r="C64" s="239">
        <f t="shared" si="0"/>
        <v>2182320</v>
      </c>
      <c r="D64" s="240">
        <v>2182320</v>
      </c>
      <c r="E64" s="240">
        <v>0</v>
      </c>
      <c r="F64" s="240">
        <v>0</v>
      </c>
    </row>
    <row r="65" spans="1:6" ht="28.5" x14ac:dyDescent="0.25">
      <c r="A65" s="237">
        <v>22010000</v>
      </c>
      <c r="B65" s="238" t="s">
        <v>137</v>
      </c>
      <c r="C65" s="239">
        <f t="shared" si="0"/>
        <v>2125620</v>
      </c>
      <c r="D65" s="240">
        <v>2125620</v>
      </c>
      <c r="E65" s="240">
        <v>0</v>
      </c>
      <c r="F65" s="240">
        <v>0</v>
      </c>
    </row>
    <row r="66" spans="1:6" ht="30" x14ac:dyDescent="0.25">
      <c r="A66" s="241">
        <v>22012500</v>
      </c>
      <c r="B66" s="242" t="s">
        <v>138</v>
      </c>
      <c r="C66" s="243">
        <f t="shared" si="0"/>
        <v>2058200</v>
      </c>
      <c r="D66" s="244">
        <v>2058200</v>
      </c>
      <c r="E66" s="244">
        <v>0</v>
      </c>
      <c r="F66" s="244">
        <v>0</v>
      </c>
    </row>
    <row r="67" spans="1:6" ht="45" x14ac:dyDescent="0.25">
      <c r="A67" s="241">
        <v>22012600</v>
      </c>
      <c r="B67" s="242" t="s">
        <v>175</v>
      </c>
      <c r="C67" s="243">
        <f t="shared" si="0"/>
        <v>67420</v>
      </c>
      <c r="D67" s="244">
        <v>67420</v>
      </c>
      <c r="E67" s="244">
        <v>0</v>
      </c>
      <c r="F67" s="244">
        <v>0</v>
      </c>
    </row>
    <row r="68" spans="1:6" x14ac:dyDescent="0.25">
      <c r="A68" s="237">
        <v>22090000</v>
      </c>
      <c r="B68" s="238" t="s">
        <v>176</v>
      </c>
      <c r="C68" s="239">
        <f t="shared" si="0"/>
        <v>56700</v>
      </c>
      <c r="D68" s="240">
        <v>56700</v>
      </c>
      <c r="E68" s="240">
        <v>0</v>
      </c>
      <c r="F68" s="240">
        <v>0</v>
      </c>
    </row>
    <row r="69" spans="1:6" ht="60" x14ac:dyDescent="0.25">
      <c r="A69" s="241">
        <v>22090100</v>
      </c>
      <c r="B69" s="242" t="s">
        <v>177</v>
      </c>
      <c r="C69" s="243">
        <f t="shared" si="0"/>
        <v>53300</v>
      </c>
      <c r="D69" s="244">
        <v>53300</v>
      </c>
      <c r="E69" s="244">
        <v>0</v>
      </c>
      <c r="F69" s="244">
        <v>0</v>
      </c>
    </row>
    <row r="70" spans="1:6" ht="45" x14ac:dyDescent="0.25">
      <c r="A70" s="241">
        <v>22090400</v>
      </c>
      <c r="B70" s="242" t="s">
        <v>178</v>
      </c>
      <c r="C70" s="243">
        <f t="shared" si="0"/>
        <v>3400</v>
      </c>
      <c r="D70" s="244">
        <v>3400</v>
      </c>
      <c r="E70" s="244">
        <v>0</v>
      </c>
      <c r="F70" s="244">
        <v>0</v>
      </c>
    </row>
    <row r="71" spans="1:6" x14ac:dyDescent="0.25">
      <c r="A71" s="237">
        <v>24000000</v>
      </c>
      <c r="B71" s="238" t="s">
        <v>249</v>
      </c>
      <c r="C71" s="239">
        <f t="shared" si="0"/>
        <v>11218300</v>
      </c>
      <c r="D71" s="240">
        <v>11218300</v>
      </c>
      <c r="E71" s="240">
        <v>0</v>
      </c>
      <c r="F71" s="240">
        <v>0</v>
      </c>
    </row>
    <row r="72" spans="1:6" x14ac:dyDescent="0.25">
      <c r="A72" s="237">
        <v>24060000</v>
      </c>
      <c r="B72" s="238" t="s">
        <v>172</v>
      </c>
      <c r="C72" s="239">
        <f t="shared" si="0"/>
        <v>11218300</v>
      </c>
      <c r="D72" s="240">
        <v>11218300</v>
      </c>
      <c r="E72" s="240">
        <v>0</v>
      </c>
      <c r="F72" s="240">
        <v>0</v>
      </c>
    </row>
    <row r="73" spans="1:6" x14ac:dyDescent="0.25">
      <c r="A73" s="241">
        <v>24060300</v>
      </c>
      <c r="B73" s="242" t="s">
        <v>172</v>
      </c>
      <c r="C73" s="243">
        <f t="shared" si="0"/>
        <v>11218300</v>
      </c>
      <c r="D73" s="244">
        <v>11218300</v>
      </c>
      <c r="E73" s="244">
        <v>0</v>
      </c>
      <c r="F73" s="244">
        <v>0</v>
      </c>
    </row>
    <row r="74" spans="1:6" ht="28.5" x14ac:dyDescent="0.25">
      <c r="A74" s="237">
        <v>25000000</v>
      </c>
      <c r="B74" s="238" t="s">
        <v>179</v>
      </c>
      <c r="C74" s="239">
        <f t="shared" si="0"/>
        <v>250000</v>
      </c>
      <c r="D74" s="240">
        <v>0</v>
      </c>
      <c r="E74" s="240">
        <v>250000</v>
      </c>
      <c r="F74" s="240">
        <v>0</v>
      </c>
    </row>
    <row r="75" spans="1:6" ht="42.75" x14ac:dyDescent="0.25">
      <c r="A75" s="237">
        <v>25010000</v>
      </c>
      <c r="B75" s="238" t="s">
        <v>180</v>
      </c>
      <c r="C75" s="239">
        <f t="shared" si="0"/>
        <v>250000</v>
      </c>
      <c r="D75" s="240">
        <v>0</v>
      </c>
      <c r="E75" s="240">
        <v>250000</v>
      </c>
      <c r="F75" s="240">
        <v>0</v>
      </c>
    </row>
    <row r="76" spans="1:6" ht="60" x14ac:dyDescent="0.25">
      <c r="A76" s="241">
        <v>25010300</v>
      </c>
      <c r="B76" s="242" t="s">
        <v>139</v>
      </c>
      <c r="C76" s="243">
        <f t="shared" ref="C76:C105" si="1">D76+E76</f>
        <v>250000</v>
      </c>
      <c r="D76" s="244">
        <v>0</v>
      </c>
      <c r="E76" s="244">
        <v>250000</v>
      </c>
      <c r="F76" s="244">
        <v>0</v>
      </c>
    </row>
    <row r="77" spans="1:6" x14ac:dyDescent="0.25">
      <c r="A77" s="237">
        <v>30000000</v>
      </c>
      <c r="B77" s="238" t="s">
        <v>396</v>
      </c>
      <c r="C77" s="239">
        <f t="shared" si="1"/>
        <v>1101599</v>
      </c>
      <c r="D77" s="240">
        <v>0</v>
      </c>
      <c r="E77" s="240">
        <v>1101599</v>
      </c>
      <c r="F77" s="240">
        <v>1101599</v>
      </c>
    </row>
    <row r="78" spans="1:6" ht="28.5" x14ac:dyDescent="0.25">
      <c r="A78" s="237">
        <v>31000000</v>
      </c>
      <c r="B78" s="238" t="s">
        <v>415</v>
      </c>
      <c r="C78" s="239">
        <f t="shared" si="1"/>
        <v>407388</v>
      </c>
      <c r="D78" s="240">
        <v>0</v>
      </c>
      <c r="E78" s="240">
        <v>407388</v>
      </c>
      <c r="F78" s="240">
        <v>407388</v>
      </c>
    </row>
    <row r="79" spans="1:6" ht="45" x14ac:dyDescent="0.25">
      <c r="A79" s="241">
        <v>31030000</v>
      </c>
      <c r="B79" s="242" t="s">
        <v>416</v>
      </c>
      <c r="C79" s="243">
        <f t="shared" si="1"/>
        <v>407388</v>
      </c>
      <c r="D79" s="244">
        <v>0</v>
      </c>
      <c r="E79" s="244">
        <v>407388</v>
      </c>
      <c r="F79" s="244">
        <v>407388</v>
      </c>
    </row>
    <row r="80" spans="1:6" ht="28.5" x14ac:dyDescent="0.25">
      <c r="A80" s="237">
        <v>33000000</v>
      </c>
      <c r="B80" s="238" t="s">
        <v>397</v>
      </c>
      <c r="C80" s="239">
        <f t="shared" si="1"/>
        <v>694211</v>
      </c>
      <c r="D80" s="240">
        <v>0</v>
      </c>
      <c r="E80" s="240">
        <v>694211</v>
      </c>
      <c r="F80" s="240">
        <v>694211</v>
      </c>
    </row>
    <row r="81" spans="1:6" x14ac:dyDescent="0.25">
      <c r="A81" s="237">
        <v>33010000</v>
      </c>
      <c r="B81" s="238" t="s">
        <v>398</v>
      </c>
      <c r="C81" s="239">
        <f t="shared" si="1"/>
        <v>694211</v>
      </c>
      <c r="D81" s="240">
        <v>0</v>
      </c>
      <c r="E81" s="240">
        <v>694211</v>
      </c>
      <c r="F81" s="240">
        <v>694211</v>
      </c>
    </row>
    <row r="82" spans="1:6" ht="90" x14ac:dyDescent="0.25">
      <c r="A82" s="241">
        <v>33010100</v>
      </c>
      <c r="B82" s="242" t="s">
        <v>399</v>
      </c>
      <c r="C82" s="243">
        <f t="shared" si="1"/>
        <v>694211</v>
      </c>
      <c r="D82" s="244">
        <v>0</v>
      </c>
      <c r="E82" s="244">
        <v>694211</v>
      </c>
      <c r="F82" s="244">
        <v>694211</v>
      </c>
    </row>
    <row r="83" spans="1:6" x14ac:dyDescent="0.25">
      <c r="A83" s="237">
        <v>50000000</v>
      </c>
      <c r="B83" s="238" t="s">
        <v>181</v>
      </c>
      <c r="C83" s="239">
        <f t="shared" si="1"/>
        <v>30119</v>
      </c>
      <c r="D83" s="240">
        <v>0</v>
      </c>
      <c r="E83" s="240">
        <v>30119</v>
      </c>
      <c r="F83" s="240">
        <v>0</v>
      </c>
    </row>
    <row r="84" spans="1:6" ht="60" x14ac:dyDescent="0.25">
      <c r="A84" s="241">
        <v>50110000</v>
      </c>
      <c r="B84" s="242" t="s">
        <v>182</v>
      </c>
      <c r="C84" s="243">
        <f t="shared" si="1"/>
        <v>30119</v>
      </c>
      <c r="D84" s="244">
        <v>0</v>
      </c>
      <c r="E84" s="244">
        <v>30119</v>
      </c>
      <c r="F84" s="244">
        <v>0</v>
      </c>
    </row>
    <row r="85" spans="1:6" ht="28.5" x14ac:dyDescent="0.25">
      <c r="A85" s="248"/>
      <c r="B85" s="246" t="s">
        <v>140</v>
      </c>
      <c r="C85" s="239">
        <f t="shared" si="1"/>
        <v>149168873</v>
      </c>
      <c r="D85" s="239">
        <v>147684357</v>
      </c>
      <c r="E85" s="239">
        <v>1484516</v>
      </c>
      <c r="F85" s="239">
        <v>1101599</v>
      </c>
    </row>
    <row r="86" spans="1:6" x14ac:dyDescent="0.25">
      <c r="A86" s="237">
        <v>40000000</v>
      </c>
      <c r="B86" s="238" t="s">
        <v>183</v>
      </c>
      <c r="C86" s="239">
        <f t="shared" si="1"/>
        <v>236017654</v>
      </c>
      <c r="D86" s="240">
        <v>165929239</v>
      </c>
      <c r="E86" s="240">
        <v>70088415</v>
      </c>
      <c r="F86" s="240">
        <v>27171115</v>
      </c>
    </row>
    <row r="87" spans="1:6" x14ac:dyDescent="0.25">
      <c r="A87" s="237">
        <v>41000000</v>
      </c>
      <c r="B87" s="238" t="s">
        <v>184</v>
      </c>
      <c r="C87" s="239">
        <f t="shared" si="1"/>
        <v>236017654</v>
      </c>
      <c r="D87" s="240">
        <v>165929239</v>
      </c>
      <c r="E87" s="240">
        <v>70088415</v>
      </c>
      <c r="F87" s="240">
        <v>27171115</v>
      </c>
    </row>
    <row r="88" spans="1:6" ht="28.5" x14ac:dyDescent="0.25">
      <c r="A88" s="237">
        <v>41020000</v>
      </c>
      <c r="B88" s="238" t="s">
        <v>141</v>
      </c>
      <c r="C88" s="239">
        <f t="shared" si="1"/>
        <v>23934400</v>
      </c>
      <c r="D88" s="240">
        <v>23934400</v>
      </c>
      <c r="E88" s="240">
        <v>0</v>
      </c>
      <c r="F88" s="240">
        <v>0</v>
      </c>
    </row>
    <row r="89" spans="1:6" x14ac:dyDescent="0.25">
      <c r="A89" s="241">
        <v>41020100</v>
      </c>
      <c r="B89" s="242" t="s">
        <v>120</v>
      </c>
      <c r="C89" s="243">
        <f t="shared" si="1"/>
        <v>7320600</v>
      </c>
      <c r="D89" s="244">
        <v>7320600</v>
      </c>
      <c r="E89" s="244">
        <v>0</v>
      </c>
      <c r="F89" s="244">
        <v>0</v>
      </c>
    </row>
    <row r="90" spans="1:6" ht="120" x14ac:dyDescent="0.25">
      <c r="A90" s="241">
        <v>41021400</v>
      </c>
      <c r="B90" s="242" t="s">
        <v>301</v>
      </c>
      <c r="C90" s="243">
        <f t="shared" si="1"/>
        <v>16613800</v>
      </c>
      <c r="D90" s="244">
        <v>16613800</v>
      </c>
      <c r="E90" s="244">
        <v>0</v>
      </c>
      <c r="F90" s="244">
        <v>0</v>
      </c>
    </row>
    <row r="91" spans="1:6" ht="28.5" x14ac:dyDescent="0.25">
      <c r="A91" s="237">
        <v>41030000</v>
      </c>
      <c r="B91" s="238" t="s">
        <v>185</v>
      </c>
      <c r="C91" s="239">
        <f t="shared" si="1"/>
        <v>126855261</v>
      </c>
      <c r="D91" s="240">
        <v>126855261</v>
      </c>
      <c r="E91" s="240">
        <v>0</v>
      </c>
      <c r="F91" s="240">
        <v>0</v>
      </c>
    </row>
    <row r="92" spans="1:6" ht="60" x14ac:dyDescent="0.25">
      <c r="A92" s="241">
        <v>41032800</v>
      </c>
      <c r="B92" s="242" t="s">
        <v>385</v>
      </c>
      <c r="C92" s="243">
        <f t="shared" si="1"/>
        <v>65286261</v>
      </c>
      <c r="D92" s="244">
        <v>65286261</v>
      </c>
      <c r="E92" s="244">
        <v>0</v>
      </c>
      <c r="F92" s="244">
        <v>0</v>
      </c>
    </row>
    <row r="93" spans="1:6" ht="60" x14ac:dyDescent="0.25">
      <c r="A93" s="241">
        <v>41033300</v>
      </c>
      <c r="B93" s="242" t="s">
        <v>453</v>
      </c>
      <c r="C93" s="243">
        <f t="shared" si="1"/>
        <v>133600</v>
      </c>
      <c r="D93" s="244">
        <v>133600</v>
      </c>
      <c r="E93" s="244">
        <v>0</v>
      </c>
      <c r="F93" s="244">
        <v>0</v>
      </c>
    </row>
    <row r="94" spans="1:6" ht="90" x14ac:dyDescent="0.25">
      <c r="A94" s="241">
        <v>41033500</v>
      </c>
      <c r="B94" s="242" t="s">
        <v>417</v>
      </c>
      <c r="C94" s="243">
        <f t="shared" si="1"/>
        <v>14443900</v>
      </c>
      <c r="D94" s="244">
        <v>14443900</v>
      </c>
      <c r="E94" s="244">
        <v>0</v>
      </c>
      <c r="F94" s="244">
        <v>0</v>
      </c>
    </row>
    <row r="95" spans="1:6" ht="30" x14ac:dyDescent="0.25">
      <c r="A95" s="241">
        <v>41033900</v>
      </c>
      <c r="B95" s="242" t="s">
        <v>186</v>
      </c>
      <c r="C95" s="243">
        <f t="shared" si="1"/>
        <v>44991500</v>
      </c>
      <c r="D95" s="244">
        <v>44991500</v>
      </c>
      <c r="E95" s="244">
        <v>0</v>
      </c>
      <c r="F95" s="244">
        <v>0</v>
      </c>
    </row>
    <row r="96" spans="1:6" ht="75" x14ac:dyDescent="0.25">
      <c r="A96" s="241">
        <v>41035600</v>
      </c>
      <c r="B96" s="242" t="s">
        <v>431</v>
      </c>
      <c r="C96" s="243">
        <f t="shared" si="1"/>
        <v>2000000</v>
      </c>
      <c r="D96" s="244">
        <v>2000000</v>
      </c>
      <c r="E96" s="244">
        <v>0</v>
      </c>
      <c r="F96" s="244">
        <v>0</v>
      </c>
    </row>
    <row r="97" spans="1:6" ht="28.5" x14ac:dyDescent="0.25">
      <c r="A97" s="237">
        <v>41050000</v>
      </c>
      <c r="B97" s="238" t="s">
        <v>302</v>
      </c>
      <c r="C97" s="239">
        <f t="shared" si="1"/>
        <v>85227993</v>
      </c>
      <c r="D97" s="240">
        <v>15139578</v>
      </c>
      <c r="E97" s="240">
        <v>70088415</v>
      </c>
      <c r="F97" s="240">
        <v>27171115</v>
      </c>
    </row>
    <row r="98" spans="1:6" ht="45" x14ac:dyDescent="0.25">
      <c r="A98" s="241">
        <v>41051000</v>
      </c>
      <c r="B98" s="242" t="s">
        <v>425</v>
      </c>
      <c r="C98" s="243">
        <f t="shared" si="1"/>
        <v>900332</v>
      </c>
      <c r="D98" s="244">
        <v>900332</v>
      </c>
      <c r="E98" s="244">
        <v>0</v>
      </c>
      <c r="F98" s="244">
        <v>0</v>
      </c>
    </row>
    <row r="99" spans="1:6" ht="45" x14ac:dyDescent="0.25">
      <c r="A99" s="241">
        <v>41051100</v>
      </c>
      <c r="B99" s="242" t="s">
        <v>376</v>
      </c>
      <c r="C99" s="243">
        <f t="shared" si="1"/>
        <v>6349562</v>
      </c>
      <c r="D99" s="244">
        <v>6293649</v>
      </c>
      <c r="E99" s="244">
        <v>55913</v>
      </c>
      <c r="F99" s="244">
        <v>0</v>
      </c>
    </row>
    <row r="100" spans="1:6" ht="75" x14ac:dyDescent="0.25">
      <c r="A100" s="241">
        <v>41051400</v>
      </c>
      <c r="B100" s="242" t="s">
        <v>432</v>
      </c>
      <c r="C100" s="243">
        <f t="shared" si="1"/>
        <v>1247490</v>
      </c>
      <c r="D100" s="244">
        <v>1247490</v>
      </c>
      <c r="E100" s="244">
        <v>0</v>
      </c>
      <c r="F100" s="244">
        <v>0</v>
      </c>
    </row>
    <row r="101" spans="1:6" ht="75" x14ac:dyDescent="0.25">
      <c r="A101" s="241">
        <v>41051700</v>
      </c>
      <c r="B101" s="242" t="s">
        <v>384</v>
      </c>
      <c r="C101" s="243">
        <f t="shared" si="1"/>
        <v>926663</v>
      </c>
      <c r="D101" s="244">
        <v>926663</v>
      </c>
      <c r="E101" s="244">
        <v>0</v>
      </c>
      <c r="F101" s="244">
        <v>0</v>
      </c>
    </row>
    <row r="102" spans="1:6" x14ac:dyDescent="0.25">
      <c r="A102" s="241">
        <v>41053900</v>
      </c>
      <c r="B102" s="242" t="s">
        <v>295</v>
      </c>
      <c r="C102" s="243">
        <f t="shared" si="1"/>
        <v>32911844</v>
      </c>
      <c r="D102" s="244">
        <v>5740729</v>
      </c>
      <c r="E102" s="244">
        <v>27171115</v>
      </c>
      <c r="F102" s="244">
        <v>27171115</v>
      </c>
    </row>
    <row r="103" spans="1:6" ht="75" x14ac:dyDescent="0.25">
      <c r="A103" s="241">
        <v>41059100</v>
      </c>
      <c r="B103" s="242" t="s">
        <v>353</v>
      </c>
      <c r="C103" s="243">
        <f t="shared" si="1"/>
        <v>42861387</v>
      </c>
      <c r="D103" s="244">
        <v>0</v>
      </c>
      <c r="E103" s="244">
        <v>42861387</v>
      </c>
      <c r="F103" s="244">
        <v>0</v>
      </c>
    </row>
    <row r="104" spans="1:6" ht="120" x14ac:dyDescent="0.25">
      <c r="A104" s="241">
        <v>41059300</v>
      </c>
      <c r="B104" s="242" t="s">
        <v>452</v>
      </c>
      <c r="C104" s="243">
        <f t="shared" si="1"/>
        <v>30715</v>
      </c>
      <c r="D104" s="244">
        <v>30715</v>
      </c>
      <c r="E104" s="244">
        <v>0</v>
      </c>
      <c r="F104" s="244">
        <v>0</v>
      </c>
    </row>
    <row r="105" spans="1:6" x14ac:dyDescent="0.25">
      <c r="A105" s="245" t="s">
        <v>82</v>
      </c>
      <c r="B105" s="246" t="s">
        <v>142</v>
      </c>
      <c r="C105" s="239">
        <f t="shared" si="1"/>
        <v>385186527</v>
      </c>
      <c r="D105" s="239">
        <v>313613596</v>
      </c>
      <c r="E105" s="239">
        <v>71572931</v>
      </c>
      <c r="F105" s="239">
        <v>28272714</v>
      </c>
    </row>
    <row r="106" spans="1:6" x14ac:dyDescent="0.25">
      <c r="A106" s="233"/>
      <c r="B106" s="233"/>
      <c r="C106" s="233"/>
      <c r="D106" s="233"/>
      <c r="E106" s="233"/>
      <c r="F106" s="233"/>
    </row>
    <row r="107" spans="1:6" x14ac:dyDescent="0.25">
      <c r="A107" s="233"/>
      <c r="B107" s="233"/>
      <c r="C107" s="233"/>
      <c r="D107" s="233"/>
      <c r="E107" s="233"/>
      <c r="F107" s="233"/>
    </row>
    <row r="108" spans="1:6" x14ac:dyDescent="0.25">
      <c r="A108" s="265" t="s">
        <v>84</v>
      </c>
      <c r="B108" s="265"/>
      <c r="C108" s="233"/>
      <c r="D108" s="233"/>
      <c r="E108" s="247" t="s">
        <v>85</v>
      </c>
      <c r="F108" s="233"/>
    </row>
    <row r="109" spans="1:6" x14ac:dyDescent="0.25">
      <c r="A109" s="233"/>
      <c r="B109" s="233"/>
      <c r="C109" s="233"/>
      <c r="D109" s="233"/>
      <c r="E109" s="233"/>
      <c r="F109" s="233"/>
    </row>
    <row r="110" spans="1:6" x14ac:dyDescent="0.25">
      <c r="A110" s="233"/>
      <c r="B110" s="233"/>
      <c r="C110" s="233"/>
      <c r="D110" s="233"/>
      <c r="E110" s="233"/>
      <c r="F110" s="233"/>
    </row>
  </sheetData>
  <mergeCells count="10">
    <mergeCell ref="E2:F2"/>
    <mergeCell ref="A108:B108"/>
    <mergeCell ref="A5:F5"/>
    <mergeCell ref="A8:A10"/>
    <mergeCell ref="B8:B10"/>
    <mergeCell ref="C8:C10"/>
    <mergeCell ref="D8:D10"/>
    <mergeCell ref="E8:F8"/>
    <mergeCell ref="E9:E10"/>
    <mergeCell ref="F9:F10"/>
  </mergeCells>
  <pageMargins left="0.78740157480314965" right="0.39370078740157483" top="0.39370078740157483" bottom="0.19685039370078741" header="0" footer="0"/>
  <pageSetup paperSize="9" scale="82" fitToHeight="50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D31F0-D2E4-4270-86CC-FEED99853139}">
  <sheetPr>
    <pageSetUpPr fitToPage="1"/>
  </sheetPr>
  <dimension ref="A1:F34"/>
  <sheetViews>
    <sheetView workbookViewId="0">
      <selection activeCell="M25" sqref="M25"/>
    </sheetView>
  </sheetViews>
  <sheetFormatPr defaultRowHeight="15" x14ac:dyDescent="0.25"/>
  <cols>
    <col min="1" max="1" width="11.28515625" style="229" customWidth="1"/>
    <col min="2" max="2" width="41" style="229" customWidth="1"/>
    <col min="3" max="3" width="14.7109375" style="229" customWidth="1"/>
    <col min="4" max="4" width="16.7109375" style="229" customWidth="1"/>
    <col min="5" max="5" width="16.42578125" style="229" customWidth="1"/>
    <col min="6" max="6" width="16" style="229" customWidth="1"/>
    <col min="7" max="16384" width="9.140625" style="229"/>
  </cols>
  <sheetData>
    <row r="1" spans="1:6" x14ac:dyDescent="0.25">
      <c r="E1" s="1" t="s">
        <v>223</v>
      </c>
      <c r="F1" s="1"/>
    </row>
    <row r="2" spans="1:6" x14ac:dyDescent="0.25">
      <c r="E2" s="264" t="s">
        <v>217</v>
      </c>
      <c r="F2" s="264"/>
    </row>
    <row r="3" spans="1:6" x14ac:dyDescent="0.25">
      <c r="E3" s="1" t="s">
        <v>449</v>
      </c>
      <c r="F3" s="1"/>
    </row>
    <row r="5" spans="1:6" ht="37.5" customHeight="1" x14ac:dyDescent="0.25">
      <c r="A5" s="266" t="s">
        <v>224</v>
      </c>
      <c r="B5" s="267"/>
      <c r="C5" s="267"/>
      <c r="D5" s="267"/>
      <c r="E5" s="267"/>
      <c r="F5" s="267"/>
    </row>
    <row r="6" spans="1:6" ht="25.5" customHeight="1" x14ac:dyDescent="0.25">
      <c r="A6" s="231" t="s">
        <v>86</v>
      </c>
      <c r="B6" s="230"/>
      <c r="C6" s="230"/>
      <c r="D6" s="230"/>
      <c r="E6" s="230"/>
      <c r="F6" s="230"/>
    </row>
    <row r="7" spans="1:6" x14ac:dyDescent="0.25">
      <c r="A7" s="232" t="s">
        <v>87</v>
      </c>
      <c r="B7" s="233"/>
      <c r="C7" s="233"/>
      <c r="D7" s="233"/>
      <c r="E7" s="233"/>
      <c r="F7" s="234" t="s">
        <v>124</v>
      </c>
    </row>
    <row r="8" spans="1:6" x14ac:dyDescent="0.25">
      <c r="A8" s="268" t="s">
        <v>125</v>
      </c>
      <c r="B8" s="268" t="s">
        <v>225</v>
      </c>
      <c r="C8" s="269" t="s">
        <v>93</v>
      </c>
      <c r="D8" s="268" t="s">
        <v>7</v>
      </c>
      <c r="E8" s="268" t="s">
        <v>14</v>
      </c>
      <c r="F8" s="268"/>
    </row>
    <row r="9" spans="1:6" x14ac:dyDescent="0.25">
      <c r="A9" s="268"/>
      <c r="B9" s="268"/>
      <c r="C9" s="268"/>
      <c r="D9" s="268"/>
      <c r="E9" s="268" t="s">
        <v>8</v>
      </c>
      <c r="F9" s="268" t="s">
        <v>15</v>
      </c>
    </row>
    <row r="10" spans="1:6" x14ac:dyDescent="0.25">
      <c r="A10" s="268"/>
      <c r="B10" s="268"/>
      <c r="C10" s="268"/>
      <c r="D10" s="268"/>
      <c r="E10" s="268"/>
      <c r="F10" s="268"/>
    </row>
    <row r="11" spans="1:6" x14ac:dyDescent="0.25">
      <c r="A11" s="235">
        <v>1</v>
      </c>
      <c r="B11" s="235">
        <v>2</v>
      </c>
      <c r="C11" s="236">
        <v>3</v>
      </c>
      <c r="D11" s="235">
        <v>4</v>
      </c>
      <c r="E11" s="235">
        <v>5</v>
      </c>
      <c r="F11" s="235">
        <v>6</v>
      </c>
    </row>
    <row r="12" spans="1:6" ht="21" customHeight="1" x14ac:dyDescent="0.25">
      <c r="A12" s="271" t="s">
        <v>226</v>
      </c>
      <c r="B12" s="272"/>
      <c r="C12" s="272"/>
      <c r="D12" s="272"/>
      <c r="E12" s="272"/>
      <c r="F12" s="273"/>
    </row>
    <row r="13" spans="1:6" x14ac:dyDescent="0.25">
      <c r="A13" s="237">
        <v>200000</v>
      </c>
      <c r="B13" s="238" t="s">
        <v>227</v>
      </c>
      <c r="C13" s="239">
        <f t="shared" ref="C13:C21" si="0">D13+E13</f>
        <v>61417450.569999993</v>
      </c>
      <c r="D13" s="240">
        <v>-94661055.430000007</v>
      </c>
      <c r="E13" s="240">
        <v>156078506</v>
      </c>
      <c r="F13" s="240">
        <v>114039015</v>
      </c>
    </row>
    <row r="14" spans="1:6" x14ac:dyDescent="0.25">
      <c r="A14" s="237">
        <v>203000</v>
      </c>
      <c r="B14" s="238" t="s">
        <v>228</v>
      </c>
      <c r="C14" s="239">
        <f t="shared" si="0"/>
        <v>0</v>
      </c>
      <c r="D14" s="240">
        <v>0</v>
      </c>
      <c r="E14" s="240">
        <v>0</v>
      </c>
      <c r="F14" s="240">
        <v>0</v>
      </c>
    </row>
    <row r="15" spans="1:6" x14ac:dyDescent="0.25">
      <c r="A15" s="241">
        <v>203410</v>
      </c>
      <c r="B15" s="242" t="s">
        <v>229</v>
      </c>
      <c r="C15" s="243">
        <f t="shared" si="0"/>
        <v>54013360</v>
      </c>
      <c r="D15" s="244">
        <v>54013360</v>
      </c>
      <c r="E15" s="244">
        <v>0</v>
      </c>
      <c r="F15" s="244">
        <v>0</v>
      </c>
    </row>
    <row r="16" spans="1:6" x14ac:dyDescent="0.25">
      <c r="A16" s="241">
        <v>203420</v>
      </c>
      <c r="B16" s="242" t="s">
        <v>230</v>
      </c>
      <c r="C16" s="243">
        <f t="shared" si="0"/>
        <v>-54013360</v>
      </c>
      <c r="D16" s="244">
        <v>-54013360</v>
      </c>
      <c r="E16" s="244">
        <v>0</v>
      </c>
      <c r="F16" s="244">
        <v>0</v>
      </c>
    </row>
    <row r="17" spans="1:6" ht="28.5" x14ac:dyDescent="0.25">
      <c r="A17" s="237">
        <v>208000</v>
      </c>
      <c r="B17" s="238" t="s">
        <v>231</v>
      </c>
      <c r="C17" s="239">
        <f t="shared" si="0"/>
        <v>61417450.569999993</v>
      </c>
      <c r="D17" s="240">
        <v>-94661055.430000007</v>
      </c>
      <c r="E17" s="240">
        <v>156078506</v>
      </c>
      <c r="F17" s="240">
        <v>114039015</v>
      </c>
    </row>
    <row r="18" spans="1:6" x14ac:dyDescent="0.25">
      <c r="A18" s="241">
        <v>208100</v>
      </c>
      <c r="B18" s="242" t="s">
        <v>232</v>
      </c>
      <c r="C18" s="243">
        <f t="shared" si="0"/>
        <v>61527209</v>
      </c>
      <c r="D18" s="244">
        <v>18749587</v>
      </c>
      <c r="E18" s="244">
        <v>42777622</v>
      </c>
      <c r="F18" s="244">
        <v>658374</v>
      </c>
    </row>
    <row r="19" spans="1:6" x14ac:dyDescent="0.25">
      <c r="A19" s="241">
        <v>208200</v>
      </c>
      <c r="B19" s="242" t="s">
        <v>233</v>
      </c>
      <c r="C19" s="243">
        <f t="shared" si="0"/>
        <v>109758.43</v>
      </c>
      <c r="D19" s="244">
        <v>29999.43</v>
      </c>
      <c r="E19" s="244">
        <v>79759</v>
      </c>
      <c r="F19" s="244">
        <v>2</v>
      </c>
    </row>
    <row r="20" spans="1:6" ht="45" x14ac:dyDescent="0.25">
      <c r="A20" s="241">
        <v>208400</v>
      </c>
      <c r="B20" s="242" t="s">
        <v>291</v>
      </c>
      <c r="C20" s="243">
        <f t="shared" si="0"/>
        <v>0</v>
      </c>
      <c r="D20" s="244">
        <v>-113380643</v>
      </c>
      <c r="E20" s="244">
        <v>113380643</v>
      </c>
      <c r="F20" s="244">
        <v>113380643</v>
      </c>
    </row>
    <row r="21" spans="1:6" x14ac:dyDescent="0.25">
      <c r="A21" s="245" t="s">
        <v>82</v>
      </c>
      <c r="B21" s="246" t="s">
        <v>234</v>
      </c>
      <c r="C21" s="239">
        <f t="shared" si="0"/>
        <v>61417450.569999993</v>
      </c>
      <c r="D21" s="239">
        <v>-94661055.430000007</v>
      </c>
      <c r="E21" s="239">
        <v>156078506</v>
      </c>
      <c r="F21" s="239">
        <v>114039015</v>
      </c>
    </row>
    <row r="22" spans="1:6" ht="21" customHeight="1" x14ac:dyDescent="0.25">
      <c r="A22" s="271" t="s">
        <v>235</v>
      </c>
      <c r="B22" s="272"/>
      <c r="C22" s="272"/>
      <c r="D22" s="272"/>
      <c r="E22" s="272"/>
      <c r="F22" s="273"/>
    </row>
    <row r="23" spans="1:6" ht="28.5" x14ac:dyDescent="0.25">
      <c r="A23" s="237">
        <v>600000</v>
      </c>
      <c r="B23" s="238" t="s">
        <v>236</v>
      </c>
      <c r="C23" s="239">
        <f t="shared" ref="C23:C30" si="1">D23+E23</f>
        <v>61417450.569999993</v>
      </c>
      <c r="D23" s="240">
        <v>-94661055.430000007</v>
      </c>
      <c r="E23" s="240">
        <v>156078506</v>
      </c>
      <c r="F23" s="240">
        <v>114039015</v>
      </c>
    </row>
    <row r="24" spans="1:6" x14ac:dyDescent="0.25">
      <c r="A24" s="237">
        <v>602000</v>
      </c>
      <c r="B24" s="238" t="s">
        <v>237</v>
      </c>
      <c r="C24" s="239">
        <f t="shared" si="1"/>
        <v>61417450.569999993</v>
      </c>
      <c r="D24" s="240">
        <v>-94661055.430000007</v>
      </c>
      <c r="E24" s="240">
        <v>156078506</v>
      </c>
      <c r="F24" s="240">
        <v>114039015</v>
      </c>
    </row>
    <row r="25" spans="1:6" x14ac:dyDescent="0.25">
      <c r="A25" s="241">
        <v>602100</v>
      </c>
      <c r="B25" s="242" t="s">
        <v>232</v>
      </c>
      <c r="C25" s="243">
        <f t="shared" si="1"/>
        <v>61527209</v>
      </c>
      <c r="D25" s="244">
        <v>18749587</v>
      </c>
      <c r="E25" s="244">
        <v>42777622</v>
      </c>
      <c r="F25" s="244">
        <v>658374</v>
      </c>
    </row>
    <row r="26" spans="1:6" x14ac:dyDescent="0.25">
      <c r="A26" s="241">
        <v>602200</v>
      </c>
      <c r="B26" s="242" t="s">
        <v>233</v>
      </c>
      <c r="C26" s="243">
        <f t="shared" si="1"/>
        <v>109758.43</v>
      </c>
      <c r="D26" s="244">
        <v>29999.43</v>
      </c>
      <c r="E26" s="244">
        <v>79759</v>
      </c>
      <c r="F26" s="244">
        <v>2</v>
      </c>
    </row>
    <row r="27" spans="1:6" ht="45" x14ac:dyDescent="0.25">
      <c r="A27" s="241">
        <v>602400</v>
      </c>
      <c r="B27" s="242" t="s">
        <v>291</v>
      </c>
      <c r="C27" s="243">
        <f t="shared" si="1"/>
        <v>0</v>
      </c>
      <c r="D27" s="244">
        <v>-113380643</v>
      </c>
      <c r="E27" s="244">
        <v>113380643</v>
      </c>
      <c r="F27" s="244">
        <v>113380643</v>
      </c>
    </row>
    <row r="28" spans="1:6" ht="28.5" x14ac:dyDescent="0.25">
      <c r="A28" s="237">
        <v>603000</v>
      </c>
      <c r="B28" s="238" t="s">
        <v>238</v>
      </c>
      <c r="C28" s="239">
        <f t="shared" si="1"/>
        <v>0</v>
      </c>
      <c r="D28" s="240">
        <v>0</v>
      </c>
      <c r="E28" s="240">
        <v>0</v>
      </c>
      <c r="F28" s="240">
        <v>0</v>
      </c>
    </row>
    <row r="29" spans="1:6" ht="30" x14ac:dyDescent="0.25">
      <c r="A29" s="241">
        <v>603000</v>
      </c>
      <c r="B29" s="242" t="s">
        <v>238</v>
      </c>
      <c r="C29" s="243">
        <f t="shared" si="1"/>
        <v>0</v>
      </c>
      <c r="D29" s="244">
        <v>0</v>
      </c>
      <c r="E29" s="244">
        <v>0</v>
      </c>
      <c r="F29" s="244">
        <v>0</v>
      </c>
    </row>
    <row r="30" spans="1:6" x14ac:dyDescent="0.25">
      <c r="A30" s="245" t="s">
        <v>82</v>
      </c>
      <c r="B30" s="246" t="s">
        <v>234</v>
      </c>
      <c r="C30" s="239">
        <f t="shared" si="1"/>
        <v>61417450.569999993</v>
      </c>
      <c r="D30" s="239">
        <v>-94661055.430000007</v>
      </c>
      <c r="E30" s="239">
        <v>156078506</v>
      </c>
      <c r="F30" s="239">
        <v>114039015</v>
      </c>
    </row>
    <row r="31" spans="1:6" x14ac:dyDescent="0.25">
      <c r="A31" s="233"/>
      <c r="B31" s="233"/>
      <c r="C31" s="233"/>
      <c r="D31" s="233"/>
      <c r="E31" s="233"/>
      <c r="F31" s="233"/>
    </row>
    <row r="32" spans="1:6" x14ac:dyDescent="0.25">
      <c r="A32" s="233"/>
      <c r="B32" s="233"/>
      <c r="C32" s="233"/>
      <c r="D32" s="233"/>
      <c r="E32" s="233"/>
      <c r="F32" s="233"/>
    </row>
    <row r="33" spans="1:6" x14ac:dyDescent="0.25">
      <c r="A33" s="265" t="s">
        <v>84</v>
      </c>
      <c r="B33" s="265"/>
      <c r="C33" s="233"/>
      <c r="D33" s="233"/>
      <c r="E33" s="247" t="s">
        <v>85</v>
      </c>
      <c r="F33" s="233"/>
    </row>
    <row r="34" spans="1:6" x14ac:dyDescent="0.25">
      <c r="A34" s="233"/>
      <c r="B34" s="233"/>
      <c r="C34" s="233"/>
      <c r="D34" s="233"/>
      <c r="E34" s="233"/>
      <c r="F34" s="233"/>
    </row>
  </sheetData>
  <mergeCells count="12">
    <mergeCell ref="A12:F12"/>
    <mergeCell ref="A22:F22"/>
    <mergeCell ref="E2:F2"/>
    <mergeCell ref="A33:B33"/>
    <mergeCell ref="A5:F5"/>
    <mergeCell ref="A8:A10"/>
    <mergeCell ref="B8:B10"/>
    <mergeCell ref="C8:C10"/>
    <mergeCell ref="D8:D10"/>
    <mergeCell ref="E8:F8"/>
    <mergeCell ref="E9:E10"/>
    <mergeCell ref="F9:F10"/>
  </mergeCells>
  <pageMargins left="0.59055118110236204" right="0.59055118110236204" top="0.39370078740157499" bottom="0.39370078740157499" header="0" footer="0"/>
  <pageSetup paperSize="9" scale="86" fitToHeight="50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2D1CC-87DE-4657-9555-B34CEA9791B7}">
  <sheetPr>
    <pageSetUpPr fitToPage="1"/>
  </sheetPr>
  <dimension ref="A1:P83"/>
  <sheetViews>
    <sheetView topLeftCell="A31" workbookViewId="0">
      <selection activeCell="I38" sqref="I38"/>
    </sheetView>
  </sheetViews>
  <sheetFormatPr defaultRowHeight="15" x14ac:dyDescent="0.25"/>
  <cols>
    <col min="1" max="3" width="12" style="229" customWidth="1"/>
    <col min="4" max="4" width="40.7109375" style="229" customWidth="1"/>
    <col min="5" max="5" width="16.5703125" style="229" customWidth="1"/>
    <col min="6" max="6" width="17.140625" style="229" customWidth="1"/>
    <col min="7" max="7" width="14.85546875" style="229" customWidth="1"/>
    <col min="8" max="8" width="15" style="229" customWidth="1"/>
    <col min="9" max="9" width="15.42578125" style="229" customWidth="1"/>
    <col min="10" max="10" width="16" style="229" customWidth="1"/>
    <col min="11" max="11" width="15.5703125" style="229" customWidth="1"/>
    <col min="12" max="14" width="13.7109375" style="229" customWidth="1"/>
    <col min="15" max="15" width="16.42578125" style="229" customWidth="1"/>
    <col min="16" max="16" width="16.85546875" style="229" customWidth="1"/>
    <col min="17" max="16384" width="9.140625" style="229"/>
  </cols>
  <sheetData>
    <row r="1" spans="1:16" x14ac:dyDescent="0.25">
      <c r="N1" s="1" t="s">
        <v>0</v>
      </c>
      <c r="O1" s="1"/>
    </row>
    <row r="2" spans="1:16" x14ac:dyDescent="0.25">
      <c r="N2" s="264" t="s">
        <v>217</v>
      </c>
      <c r="O2" s="264"/>
    </row>
    <row r="3" spans="1:16" x14ac:dyDescent="0.25">
      <c r="N3" s="1" t="s">
        <v>449</v>
      </c>
      <c r="O3" s="1"/>
    </row>
    <row r="5" spans="1:16" x14ac:dyDescent="0.25">
      <c r="A5" s="274" t="s">
        <v>1</v>
      </c>
      <c r="B5" s="275"/>
      <c r="C5" s="275"/>
      <c r="D5" s="275"/>
      <c r="E5" s="275"/>
      <c r="F5" s="275"/>
      <c r="G5" s="275"/>
      <c r="H5" s="275"/>
      <c r="I5" s="275"/>
      <c r="J5" s="275"/>
      <c r="K5" s="275"/>
      <c r="L5" s="275"/>
      <c r="M5" s="275"/>
      <c r="N5" s="275"/>
      <c r="O5" s="275"/>
      <c r="P5" s="275"/>
    </row>
    <row r="6" spans="1:16" x14ac:dyDescent="0.25">
      <c r="A6" s="274" t="s">
        <v>187</v>
      </c>
      <c r="B6" s="275"/>
      <c r="C6" s="275"/>
      <c r="D6" s="275"/>
      <c r="E6" s="275"/>
      <c r="F6" s="275"/>
      <c r="G6" s="275"/>
      <c r="H6" s="275"/>
      <c r="I6" s="275"/>
      <c r="J6" s="275"/>
      <c r="K6" s="275"/>
      <c r="L6" s="275"/>
      <c r="M6" s="275"/>
      <c r="N6" s="275"/>
      <c r="O6" s="275"/>
      <c r="P6" s="275"/>
    </row>
    <row r="7" spans="1:16" x14ac:dyDescent="0.25">
      <c r="A7" s="231" t="s">
        <v>86</v>
      </c>
      <c r="B7" s="230"/>
      <c r="C7" s="230"/>
      <c r="D7" s="230"/>
      <c r="E7" s="230"/>
      <c r="F7" s="230"/>
      <c r="G7" s="230"/>
      <c r="H7" s="230"/>
      <c r="I7" s="230"/>
      <c r="J7" s="230"/>
      <c r="K7" s="230"/>
      <c r="L7" s="230"/>
      <c r="M7" s="230"/>
      <c r="N7" s="230"/>
      <c r="O7" s="230"/>
      <c r="P7" s="230"/>
    </row>
    <row r="8" spans="1:16" x14ac:dyDescent="0.25">
      <c r="A8" s="232" t="s">
        <v>87</v>
      </c>
      <c r="B8" s="233"/>
      <c r="C8" s="233"/>
      <c r="D8" s="233"/>
      <c r="E8" s="233"/>
      <c r="F8" s="233"/>
      <c r="G8" s="233"/>
      <c r="H8" s="233"/>
      <c r="I8" s="233"/>
      <c r="J8" s="233"/>
      <c r="K8" s="233"/>
      <c r="L8" s="233"/>
      <c r="M8" s="233"/>
      <c r="N8" s="233"/>
      <c r="O8" s="233"/>
      <c r="P8" s="234" t="s">
        <v>2</v>
      </c>
    </row>
    <row r="9" spans="1:16" x14ac:dyDescent="0.25">
      <c r="A9" s="276" t="s">
        <v>3</v>
      </c>
      <c r="B9" s="276" t="s">
        <v>4</v>
      </c>
      <c r="C9" s="276" t="s">
        <v>5</v>
      </c>
      <c r="D9" s="268" t="s">
        <v>6</v>
      </c>
      <c r="E9" s="268" t="s">
        <v>7</v>
      </c>
      <c r="F9" s="268"/>
      <c r="G9" s="268"/>
      <c r="H9" s="268"/>
      <c r="I9" s="268"/>
      <c r="J9" s="268" t="s">
        <v>14</v>
      </c>
      <c r="K9" s="268"/>
      <c r="L9" s="268"/>
      <c r="M9" s="268"/>
      <c r="N9" s="268"/>
      <c r="O9" s="268"/>
      <c r="P9" s="269" t="s">
        <v>16</v>
      </c>
    </row>
    <row r="10" spans="1:16" x14ac:dyDescent="0.25">
      <c r="A10" s="268"/>
      <c r="B10" s="268"/>
      <c r="C10" s="268"/>
      <c r="D10" s="268"/>
      <c r="E10" s="269" t="s">
        <v>8</v>
      </c>
      <c r="F10" s="268" t="s">
        <v>9</v>
      </c>
      <c r="G10" s="268" t="s">
        <v>10</v>
      </c>
      <c r="H10" s="268"/>
      <c r="I10" s="268" t="s">
        <v>13</v>
      </c>
      <c r="J10" s="269" t="s">
        <v>8</v>
      </c>
      <c r="K10" s="268" t="s">
        <v>15</v>
      </c>
      <c r="L10" s="268" t="s">
        <v>9</v>
      </c>
      <c r="M10" s="268" t="s">
        <v>10</v>
      </c>
      <c r="N10" s="268"/>
      <c r="O10" s="268" t="s">
        <v>13</v>
      </c>
      <c r="P10" s="268"/>
    </row>
    <row r="11" spans="1:16" x14ac:dyDescent="0.25">
      <c r="A11" s="268"/>
      <c r="B11" s="268"/>
      <c r="C11" s="268"/>
      <c r="D11" s="268"/>
      <c r="E11" s="268"/>
      <c r="F11" s="268"/>
      <c r="G11" s="268" t="s">
        <v>11</v>
      </c>
      <c r="H11" s="268" t="s">
        <v>12</v>
      </c>
      <c r="I11" s="268"/>
      <c r="J11" s="268"/>
      <c r="K11" s="268"/>
      <c r="L11" s="268"/>
      <c r="M11" s="268" t="s">
        <v>11</v>
      </c>
      <c r="N11" s="268" t="s">
        <v>12</v>
      </c>
      <c r="O11" s="268"/>
      <c r="P11" s="268"/>
    </row>
    <row r="12" spans="1:16" ht="44.25" customHeight="1" x14ac:dyDescent="0.25">
      <c r="A12" s="268"/>
      <c r="B12" s="268"/>
      <c r="C12" s="268"/>
      <c r="D12" s="268"/>
      <c r="E12" s="268"/>
      <c r="F12" s="268"/>
      <c r="G12" s="268"/>
      <c r="H12" s="268"/>
      <c r="I12" s="268"/>
      <c r="J12" s="268"/>
      <c r="K12" s="268"/>
      <c r="L12" s="268"/>
      <c r="M12" s="268"/>
      <c r="N12" s="268"/>
      <c r="O12" s="268"/>
      <c r="P12" s="268"/>
    </row>
    <row r="13" spans="1:16" x14ac:dyDescent="0.25">
      <c r="A13" s="235">
        <v>1</v>
      </c>
      <c r="B13" s="235">
        <v>2</v>
      </c>
      <c r="C13" s="235">
        <v>3</v>
      </c>
      <c r="D13" s="235">
        <v>4</v>
      </c>
      <c r="E13" s="236">
        <v>5</v>
      </c>
      <c r="F13" s="235">
        <v>6</v>
      </c>
      <c r="G13" s="235">
        <v>7</v>
      </c>
      <c r="H13" s="235">
        <v>8</v>
      </c>
      <c r="I13" s="235">
        <v>9</v>
      </c>
      <c r="J13" s="236">
        <v>10</v>
      </c>
      <c r="K13" s="235">
        <v>11</v>
      </c>
      <c r="L13" s="235">
        <v>12</v>
      </c>
      <c r="M13" s="235">
        <v>13</v>
      </c>
      <c r="N13" s="235">
        <v>14</v>
      </c>
      <c r="O13" s="235">
        <v>15</v>
      </c>
      <c r="P13" s="236">
        <v>16</v>
      </c>
    </row>
    <row r="14" spans="1:16" ht="42.75" x14ac:dyDescent="0.25">
      <c r="A14" s="249" t="s">
        <v>17</v>
      </c>
      <c r="B14" s="250"/>
      <c r="C14" s="251"/>
      <c r="D14" s="252" t="s">
        <v>18</v>
      </c>
      <c r="E14" s="253">
        <v>209111056.56999999</v>
      </c>
      <c r="F14" s="254">
        <v>167488848.56999999</v>
      </c>
      <c r="G14" s="254">
        <v>74191691.960000008</v>
      </c>
      <c r="H14" s="254">
        <v>13120706</v>
      </c>
      <c r="I14" s="254">
        <v>41622208</v>
      </c>
      <c r="J14" s="253">
        <v>227489687</v>
      </c>
      <c r="K14" s="254">
        <v>142149979</v>
      </c>
      <c r="L14" s="254">
        <v>675776</v>
      </c>
      <c r="M14" s="254">
        <v>0</v>
      </c>
      <c r="N14" s="254">
        <v>0</v>
      </c>
      <c r="O14" s="254">
        <v>226813911</v>
      </c>
      <c r="P14" s="253">
        <f t="shared" ref="P14:P76" si="0">E14+J14</f>
        <v>436600743.56999999</v>
      </c>
    </row>
    <row r="15" spans="1:16" ht="114" x14ac:dyDescent="0.25">
      <c r="A15" s="249" t="s">
        <v>19</v>
      </c>
      <c r="B15" s="250"/>
      <c r="C15" s="251"/>
      <c r="D15" s="252" t="s">
        <v>455</v>
      </c>
      <c r="E15" s="253">
        <v>209111056.56999999</v>
      </c>
      <c r="F15" s="254">
        <v>167488848.56999999</v>
      </c>
      <c r="G15" s="254">
        <v>74191691.960000008</v>
      </c>
      <c r="H15" s="254">
        <v>13120706</v>
      </c>
      <c r="I15" s="254">
        <v>41622208</v>
      </c>
      <c r="J15" s="253">
        <v>227489687</v>
      </c>
      <c r="K15" s="254">
        <v>142149979</v>
      </c>
      <c r="L15" s="254">
        <v>675776</v>
      </c>
      <c r="M15" s="254">
        <v>0</v>
      </c>
      <c r="N15" s="254">
        <v>0</v>
      </c>
      <c r="O15" s="254">
        <v>226813911</v>
      </c>
      <c r="P15" s="253">
        <f t="shared" si="0"/>
        <v>436600743.56999999</v>
      </c>
    </row>
    <row r="16" spans="1:16" ht="75" x14ac:dyDescent="0.25">
      <c r="A16" s="255" t="s">
        <v>20</v>
      </c>
      <c r="B16" s="255" t="s">
        <v>22</v>
      </c>
      <c r="C16" s="256" t="s">
        <v>21</v>
      </c>
      <c r="D16" s="257" t="s">
        <v>216</v>
      </c>
      <c r="E16" s="258">
        <v>32059667</v>
      </c>
      <c r="F16" s="259">
        <v>32043667</v>
      </c>
      <c r="G16" s="259">
        <v>20756680</v>
      </c>
      <c r="H16" s="259">
        <v>2212104</v>
      </c>
      <c r="I16" s="259">
        <v>16000</v>
      </c>
      <c r="J16" s="258">
        <v>3612600</v>
      </c>
      <c r="K16" s="259">
        <v>3362600</v>
      </c>
      <c r="L16" s="259">
        <v>250000</v>
      </c>
      <c r="M16" s="259">
        <v>0</v>
      </c>
      <c r="N16" s="259">
        <v>0</v>
      </c>
      <c r="O16" s="259">
        <v>3362600</v>
      </c>
      <c r="P16" s="258">
        <f t="shared" si="0"/>
        <v>35672267</v>
      </c>
    </row>
    <row r="17" spans="1:16" ht="45" x14ac:dyDescent="0.25">
      <c r="A17" s="255" t="s">
        <v>23</v>
      </c>
      <c r="B17" s="255" t="s">
        <v>25</v>
      </c>
      <c r="C17" s="256" t="s">
        <v>24</v>
      </c>
      <c r="D17" s="257" t="s">
        <v>188</v>
      </c>
      <c r="E17" s="258">
        <v>18965658</v>
      </c>
      <c r="F17" s="259">
        <v>18965658</v>
      </c>
      <c r="G17" s="259">
        <v>5355231</v>
      </c>
      <c r="H17" s="259">
        <v>6790007</v>
      </c>
      <c r="I17" s="259">
        <v>0</v>
      </c>
      <c r="J17" s="258">
        <v>0</v>
      </c>
      <c r="K17" s="259">
        <v>0</v>
      </c>
      <c r="L17" s="259">
        <v>0</v>
      </c>
      <c r="M17" s="259">
        <v>0</v>
      </c>
      <c r="N17" s="259">
        <v>0</v>
      </c>
      <c r="O17" s="259">
        <v>0</v>
      </c>
      <c r="P17" s="258">
        <f t="shared" si="0"/>
        <v>18965658</v>
      </c>
    </row>
    <row r="18" spans="1:16" ht="45" x14ac:dyDescent="0.25">
      <c r="A18" s="255" t="s">
        <v>189</v>
      </c>
      <c r="B18" s="255" t="s">
        <v>190</v>
      </c>
      <c r="C18" s="256" t="s">
        <v>24</v>
      </c>
      <c r="D18" s="257" t="s">
        <v>191</v>
      </c>
      <c r="E18" s="258">
        <v>45891832</v>
      </c>
      <c r="F18" s="259">
        <v>45891832</v>
      </c>
      <c r="G18" s="259">
        <v>37616252</v>
      </c>
      <c r="H18" s="259">
        <v>0</v>
      </c>
      <c r="I18" s="259">
        <v>0</v>
      </c>
      <c r="J18" s="258">
        <v>0</v>
      </c>
      <c r="K18" s="259">
        <v>0</v>
      </c>
      <c r="L18" s="259">
        <v>0</v>
      </c>
      <c r="M18" s="259">
        <v>0</v>
      </c>
      <c r="N18" s="259">
        <v>0</v>
      </c>
      <c r="O18" s="259">
        <v>0</v>
      </c>
      <c r="P18" s="258">
        <f t="shared" si="0"/>
        <v>45891832</v>
      </c>
    </row>
    <row r="19" spans="1:16" ht="105" x14ac:dyDescent="0.25">
      <c r="A19" s="255" t="s">
        <v>418</v>
      </c>
      <c r="B19" s="255" t="s">
        <v>419</v>
      </c>
      <c r="C19" s="256" t="s">
        <v>24</v>
      </c>
      <c r="D19" s="257" t="s">
        <v>456</v>
      </c>
      <c r="E19" s="258">
        <v>4584056</v>
      </c>
      <c r="F19" s="259">
        <v>4584056</v>
      </c>
      <c r="G19" s="259">
        <v>0</v>
      </c>
      <c r="H19" s="259">
        <v>0</v>
      </c>
      <c r="I19" s="259">
        <v>0</v>
      </c>
      <c r="J19" s="258">
        <v>1709593</v>
      </c>
      <c r="K19" s="259">
        <v>1709593</v>
      </c>
      <c r="L19" s="259">
        <v>0</v>
      </c>
      <c r="M19" s="259">
        <v>0</v>
      </c>
      <c r="N19" s="259">
        <v>0</v>
      </c>
      <c r="O19" s="259">
        <v>1709593</v>
      </c>
      <c r="P19" s="258">
        <f t="shared" si="0"/>
        <v>6293649</v>
      </c>
    </row>
    <row r="20" spans="1:16" ht="90" x14ac:dyDescent="0.25">
      <c r="A20" s="255" t="s">
        <v>433</v>
      </c>
      <c r="B20" s="255" t="s">
        <v>434</v>
      </c>
      <c r="C20" s="256" t="s">
        <v>275</v>
      </c>
      <c r="D20" s="257" t="s">
        <v>435</v>
      </c>
      <c r="E20" s="258">
        <v>0</v>
      </c>
      <c r="F20" s="259">
        <v>0</v>
      </c>
      <c r="G20" s="259">
        <v>0</v>
      </c>
      <c r="H20" s="259">
        <v>0</v>
      </c>
      <c r="I20" s="259">
        <v>0</v>
      </c>
      <c r="J20" s="258">
        <v>138610</v>
      </c>
      <c r="K20" s="259">
        <v>138610</v>
      </c>
      <c r="L20" s="259">
        <v>0</v>
      </c>
      <c r="M20" s="259">
        <v>0</v>
      </c>
      <c r="N20" s="259">
        <v>0</v>
      </c>
      <c r="O20" s="259">
        <v>138610</v>
      </c>
      <c r="P20" s="258">
        <f t="shared" si="0"/>
        <v>138610</v>
      </c>
    </row>
    <row r="21" spans="1:16" ht="75" x14ac:dyDescent="0.25">
      <c r="A21" s="255" t="s">
        <v>436</v>
      </c>
      <c r="B21" s="255" t="s">
        <v>437</v>
      </c>
      <c r="C21" s="256" t="s">
        <v>275</v>
      </c>
      <c r="D21" s="257" t="s">
        <v>438</v>
      </c>
      <c r="E21" s="258">
        <v>0</v>
      </c>
      <c r="F21" s="259">
        <v>0</v>
      </c>
      <c r="G21" s="259">
        <v>0</v>
      </c>
      <c r="H21" s="259">
        <v>0</v>
      </c>
      <c r="I21" s="259">
        <v>0</v>
      </c>
      <c r="J21" s="258">
        <v>1247490</v>
      </c>
      <c r="K21" s="259">
        <v>1247490</v>
      </c>
      <c r="L21" s="259">
        <v>0</v>
      </c>
      <c r="M21" s="259">
        <v>0</v>
      </c>
      <c r="N21" s="259">
        <v>0</v>
      </c>
      <c r="O21" s="259">
        <v>1247490</v>
      </c>
      <c r="P21" s="258">
        <f t="shared" si="0"/>
        <v>1247490</v>
      </c>
    </row>
    <row r="22" spans="1:16" ht="75" x14ac:dyDescent="0.25">
      <c r="A22" s="255" t="s">
        <v>273</v>
      </c>
      <c r="B22" s="255" t="s">
        <v>274</v>
      </c>
      <c r="C22" s="256" t="s">
        <v>275</v>
      </c>
      <c r="D22" s="257" t="s">
        <v>276</v>
      </c>
      <c r="E22" s="258">
        <v>1015883.96</v>
      </c>
      <c r="F22" s="259">
        <v>1015883.96</v>
      </c>
      <c r="G22" s="259">
        <v>832690.96</v>
      </c>
      <c r="H22" s="259">
        <v>0</v>
      </c>
      <c r="I22" s="259">
        <v>0</v>
      </c>
      <c r="J22" s="258">
        <v>0</v>
      </c>
      <c r="K22" s="259">
        <v>0</v>
      </c>
      <c r="L22" s="259">
        <v>0</v>
      </c>
      <c r="M22" s="259">
        <v>0</v>
      </c>
      <c r="N22" s="259">
        <v>0</v>
      </c>
      <c r="O22" s="259">
        <v>0</v>
      </c>
      <c r="P22" s="258">
        <f t="shared" si="0"/>
        <v>1015883.96</v>
      </c>
    </row>
    <row r="23" spans="1:16" ht="105" x14ac:dyDescent="0.25">
      <c r="A23" s="255" t="s">
        <v>426</v>
      </c>
      <c r="B23" s="255" t="s">
        <v>427</v>
      </c>
      <c r="C23" s="256" t="s">
        <v>275</v>
      </c>
      <c r="D23" s="257" t="s">
        <v>428</v>
      </c>
      <c r="E23" s="258">
        <v>0</v>
      </c>
      <c r="F23" s="259">
        <v>0</v>
      </c>
      <c r="G23" s="259">
        <v>0</v>
      </c>
      <c r="H23" s="259">
        <v>0</v>
      </c>
      <c r="I23" s="259">
        <v>0</v>
      </c>
      <c r="J23" s="258">
        <v>3768597</v>
      </c>
      <c r="K23" s="259">
        <v>3768597</v>
      </c>
      <c r="L23" s="259">
        <v>0</v>
      </c>
      <c r="M23" s="259">
        <v>0</v>
      </c>
      <c r="N23" s="259">
        <v>0</v>
      </c>
      <c r="O23" s="259">
        <v>3768597</v>
      </c>
      <c r="P23" s="258">
        <f t="shared" si="0"/>
        <v>3768597</v>
      </c>
    </row>
    <row r="24" spans="1:16" ht="105" x14ac:dyDescent="0.25">
      <c r="A24" s="255" t="s">
        <v>420</v>
      </c>
      <c r="B24" s="255" t="s">
        <v>421</v>
      </c>
      <c r="C24" s="256" t="s">
        <v>275</v>
      </c>
      <c r="D24" s="257" t="s">
        <v>422</v>
      </c>
      <c r="E24" s="258">
        <v>0</v>
      </c>
      <c r="F24" s="259">
        <v>0</v>
      </c>
      <c r="G24" s="259">
        <v>0</v>
      </c>
      <c r="H24" s="259">
        <v>0</v>
      </c>
      <c r="I24" s="259">
        <v>0</v>
      </c>
      <c r="J24" s="258">
        <v>14443900</v>
      </c>
      <c r="K24" s="259">
        <v>14443900</v>
      </c>
      <c r="L24" s="259">
        <v>0</v>
      </c>
      <c r="M24" s="259">
        <v>0</v>
      </c>
      <c r="N24" s="259">
        <v>0</v>
      </c>
      <c r="O24" s="259">
        <v>14443900</v>
      </c>
      <c r="P24" s="258">
        <f t="shared" si="0"/>
        <v>14443900</v>
      </c>
    </row>
    <row r="25" spans="1:16" ht="75" x14ac:dyDescent="0.25">
      <c r="A25" s="255" t="s">
        <v>402</v>
      </c>
      <c r="B25" s="255" t="s">
        <v>403</v>
      </c>
      <c r="C25" s="256" t="s">
        <v>275</v>
      </c>
      <c r="D25" s="257" t="s">
        <v>404</v>
      </c>
      <c r="E25" s="258">
        <v>0</v>
      </c>
      <c r="F25" s="259">
        <v>0</v>
      </c>
      <c r="G25" s="259">
        <v>0</v>
      </c>
      <c r="H25" s="259">
        <v>0</v>
      </c>
      <c r="I25" s="259">
        <v>0</v>
      </c>
      <c r="J25" s="258">
        <v>5647075</v>
      </c>
      <c r="K25" s="259">
        <v>5647075</v>
      </c>
      <c r="L25" s="259">
        <v>0</v>
      </c>
      <c r="M25" s="259">
        <v>0</v>
      </c>
      <c r="N25" s="259">
        <v>0</v>
      </c>
      <c r="O25" s="259">
        <v>5647075</v>
      </c>
      <c r="P25" s="258">
        <f t="shared" si="0"/>
        <v>5647075</v>
      </c>
    </row>
    <row r="26" spans="1:16" ht="75" x14ac:dyDescent="0.25">
      <c r="A26" s="255" t="s">
        <v>386</v>
      </c>
      <c r="B26" s="255" t="s">
        <v>387</v>
      </c>
      <c r="C26" s="256" t="s">
        <v>275</v>
      </c>
      <c r="D26" s="257" t="s">
        <v>388</v>
      </c>
      <c r="E26" s="258">
        <v>0</v>
      </c>
      <c r="F26" s="259">
        <v>0</v>
      </c>
      <c r="G26" s="259">
        <v>0</v>
      </c>
      <c r="H26" s="259">
        <v>0</v>
      </c>
      <c r="I26" s="259">
        <v>0</v>
      </c>
      <c r="J26" s="258">
        <v>65286261</v>
      </c>
      <c r="K26" s="259">
        <v>65286261</v>
      </c>
      <c r="L26" s="259">
        <v>0</v>
      </c>
      <c r="M26" s="259">
        <v>0</v>
      </c>
      <c r="N26" s="259">
        <v>0</v>
      </c>
      <c r="O26" s="259">
        <v>65286261</v>
      </c>
      <c r="P26" s="258">
        <f t="shared" si="0"/>
        <v>65286261</v>
      </c>
    </row>
    <row r="27" spans="1:16" ht="105" x14ac:dyDescent="0.25">
      <c r="A27" s="255" t="s">
        <v>277</v>
      </c>
      <c r="B27" s="255" t="s">
        <v>278</v>
      </c>
      <c r="C27" s="256" t="s">
        <v>275</v>
      </c>
      <c r="D27" s="257" t="s">
        <v>457</v>
      </c>
      <c r="E27" s="258">
        <v>38653</v>
      </c>
      <c r="F27" s="259">
        <v>38653</v>
      </c>
      <c r="G27" s="259">
        <v>0</v>
      </c>
      <c r="H27" s="259">
        <v>0</v>
      </c>
      <c r="I27" s="259">
        <v>0</v>
      </c>
      <c r="J27" s="258">
        <v>27233</v>
      </c>
      <c r="K27" s="259">
        <v>27233</v>
      </c>
      <c r="L27" s="259">
        <v>0</v>
      </c>
      <c r="M27" s="259">
        <v>0</v>
      </c>
      <c r="N27" s="259">
        <v>0</v>
      </c>
      <c r="O27" s="259">
        <v>27233</v>
      </c>
      <c r="P27" s="258">
        <f t="shared" si="0"/>
        <v>65886</v>
      </c>
    </row>
    <row r="28" spans="1:16" ht="105" x14ac:dyDescent="0.25">
      <c r="A28" s="255" t="s">
        <v>279</v>
      </c>
      <c r="B28" s="255" t="s">
        <v>280</v>
      </c>
      <c r="C28" s="256" t="s">
        <v>275</v>
      </c>
      <c r="D28" s="257" t="s">
        <v>458</v>
      </c>
      <c r="E28" s="258">
        <v>0</v>
      </c>
      <c r="F28" s="259">
        <v>0</v>
      </c>
      <c r="G28" s="259">
        <v>0</v>
      </c>
      <c r="H28" s="259">
        <v>0</v>
      </c>
      <c r="I28" s="259">
        <v>0</v>
      </c>
      <c r="J28" s="258">
        <v>592969</v>
      </c>
      <c r="K28" s="259">
        <v>0</v>
      </c>
      <c r="L28" s="259">
        <v>347876</v>
      </c>
      <c r="M28" s="259">
        <v>0</v>
      </c>
      <c r="N28" s="259">
        <v>0</v>
      </c>
      <c r="O28" s="259">
        <v>245093</v>
      </c>
      <c r="P28" s="258">
        <f t="shared" si="0"/>
        <v>592969</v>
      </c>
    </row>
    <row r="29" spans="1:16" ht="60" x14ac:dyDescent="0.25">
      <c r="A29" s="255" t="s">
        <v>459</v>
      </c>
      <c r="B29" s="255" t="s">
        <v>460</v>
      </c>
      <c r="C29" s="256" t="s">
        <v>275</v>
      </c>
      <c r="D29" s="257" t="s">
        <v>461</v>
      </c>
      <c r="E29" s="258">
        <v>133600</v>
      </c>
      <c r="F29" s="259">
        <v>133600</v>
      </c>
      <c r="G29" s="259">
        <v>0</v>
      </c>
      <c r="H29" s="259">
        <v>0</v>
      </c>
      <c r="I29" s="259">
        <v>0</v>
      </c>
      <c r="J29" s="258">
        <v>0</v>
      </c>
      <c r="K29" s="259">
        <v>0</v>
      </c>
      <c r="L29" s="259">
        <v>0</v>
      </c>
      <c r="M29" s="259">
        <v>0</v>
      </c>
      <c r="N29" s="259">
        <v>0</v>
      </c>
      <c r="O29" s="259">
        <v>0</v>
      </c>
      <c r="P29" s="258">
        <f t="shared" si="0"/>
        <v>133600</v>
      </c>
    </row>
    <row r="30" spans="1:16" ht="30" x14ac:dyDescent="0.25">
      <c r="A30" s="255" t="s">
        <v>239</v>
      </c>
      <c r="B30" s="255" t="s">
        <v>240</v>
      </c>
      <c r="C30" s="256" t="s">
        <v>241</v>
      </c>
      <c r="D30" s="257" t="s">
        <v>242</v>
      </c>
      <c r="E30" s="258">
        <v>4125197</v>
      </c>
      <c r="F30" s="259">
        <v>4125197</v>
      </c>
      <c r="G30" s="259">
        <v>0</v>
      </c>
      <c r="H30" s="259">
        <v>0</v>
      </c>
      <c r="I30" s="259">
        <v>0</v>
      </c>
      <c r="J30" s="258">
        <v>0</v>
      </c>
      <c r="K30" s="259">
        <v>0</v>
      </c>
      <c r="L30" s="259">
        <v>0</v>
      </c>
      <c r="M30" s="259">
        <v>0</v>
      </c>
      <c r="N30" s="259">
        <v>0</v>
      </c>
      <c r="O30" s="259">
        <v>0</v>
      </c>
      <c r="P30" s="258">
        <f t="shared" si="0"/>
        <v>4125197</v>
      </c>
    </row>
    <row r="31" spans="1:16" ht="30" x14ac:dyDescent="0.25">
      <c r="A31" s="255" t="s">
        <v>338</v>
      </c>
      <c r="B31" s="255" t="s">
        <v>339</v>
      </c>
      <c r="C31" s="256" t="s">
        <v>305</v>
      </c>
      <c r="D31" s="257" t="s">
        <v>340</v>
      </c>
      <c r="E31" s="258">
        <v>1004315</v>
      </c>
      <c r="F31" s="259">
        <v>1004315</v>
      </c>
      <c r="G31" s="259">
        <v>0</v>
      </c>
      <c r="H31" s="259">
        <v>0</v>
      </c>
      <c r="I31" s="259">
        <v>0</v>
      </c>
      <c r="J31" s="258">
        <v>0</v>
      </c>
      <c r="K31" s="259">
        <v>0</v>
      </c>
      <c r="L31" s="259">
        <v>0</v>
      </c>
      <c r="M31" s="259">
        <v>0</v>
      </c>
      <c r="N31" s="259">
        <v>0</v>
      </c>
      <c r="O31" s="259">
        <v>0</v>
      </c>
      <c r="P31" s="258">
        <f t="shared" si="0"/>
        <v>1004315</v>
      </c>
    </row>
    <row r="32" spans="1:16" ht="30" x14ac:dyDescent="0.25">
      <c r="A32" s="255" t="s">
        <v>303</v>
      </c>
      <c r="B32" s="255" t="s">
        <v>304</v>
      </c>
      <c r="C32" s="256" t="s">
        <v>305</v>
      </c>
      <c r="D32" s="257" t="s">
        <v>306</v>
      </c>
      <c r="E32" s="258">
        <v>54000</v>
      </c>
      <c r="F32" s="259">
        <v>54000</v>
      </c>
      <c r="G32" s="259">
        <v>0</v>
      </c>
      <c r="H32" s="259">
        <v>0</v>
      </c>
      <c r="I32" s="259">
        <v>0</v>
      </c>
      <c r="J32" s="258">
        <v>650000</v>
      </c>
      <c r="K32" s="259">
        <v>650000</v>
      </c>
      <c r="L32" s="259">
        <v>0</v>
      </c>
      <c r="M32" s="259">
        <v>0</v>
      </c>
      <c r="N32" s="259">
        <v>0</v>
      </c>
      <c r="O32" s="259">
        <v>650000</v>
      </c>
      <c r="P32" s="258">
        <f t="shared" si="0"/>
        <v>704000</v>
      </c>
    </row>
    <row r="33" spans="1:16" ht="30" x14ac:dyDescent="0.25">
      <c r="A33" s="255" t="s">
        <v>192</v>
      </c>
      <c r="B33" s="255" t="s">
        <v>193</v>
      </c>
      <c r="C33" s="256" t="s">
        <v>194</v>
      </c>
      <c r="D33" s="257" t="s">
        <v>195</v>
      </c>
      <c r="E33" s="258">
        <v>60000</v>
      </c>
      <c r="F33" s="259">
        <v>60000</v>
      </c>
      <c r="G33" s="259">
        <v>0</v>
      </c>
      <c r="H33" s="259">
        <v>0</v>
      </c>
      <c r="I33" s="259">
        <v>0</v>
      </c>
      <c r="J33" s="258">
        <v>0</v>
      </c>
      <c r="K33" s="259">
        <v>0</v>
      </c>
      <c r="L33" s="259">
        <v>0</v>
      </c>
      <c r="M33" s="259">
        <v>0</v>
      </c>
      <c r="N33" s="259">
        <v>0</v>
      </c>
      <c r="O33" s="259">
        <v>0</v>
      </c>
      <c r="P33" s="258">
        <f t="shared" si="0"/>
        <v>60000</v>
      </c>
    </row>
    <row r="34" spans="1:16" ht="30" x14ac:dyDescent="0.25">
      <c r="A34" s="255" t="s">
        <v>26</v>
      </c>
      <c r="B34" s="255" t="s">
        <v>28</v>
      </c>
      <c r="C34" s="256" t="s">
        <v>27</v>
      </c>
      <c r="D34" s="257" t="s">
        <v>29</v>
      </c>
      <c r="E34" s="258">
        <v>1434</v>
      </c>
      <c r="F34" s="259">
        <v>1434</v>
      </c>
      <c r="G34" s="259">
        <v>0</v>
      </c>
      <c r="H34" s="259">
        <v>0</v>
      </c>
      <c r="I34" s="259">
        <v>0</v>
      </c>
      <c r="J34" s="258">
        <v>0</v>
      </c>
      <c r="K34" s="259">
        <v>0</v>
      </c>
      <c r="L34" s="259">
        <v>0</v>
      </c>
      <c r="M34" s="259">
        <v>0</v>
      </c>
      <c r="N34" s="259">
        <v>0</v>
      </c>
      <c r="O34" s="259">
        <v>0</v>
      </c>
      <c r="P34" s="258">
        <f t="shared" si="0"/>
        <v>1434</v>
      </c>
    </row>
    <row r="35" spans="1:16" ht="30" x14ac:dyDescent="0.25">
      <c r="A35" s="255" t="s">
        <v>307</v>
      </c>
      <c r="B35" s="255" t="s">
        <v>308</v>
      </c>
      <c r="C35" s="256" t="s">
        <v>194</v>
      </c>
      <c r="D35" s="257" t="s">
        <v>309</v>
      </c>
      <c r="E35" s="258">
        <v>30000</v>
      </c>
      <c r="F35" s="259">
        <v>30000</v>
      </c>
      <c r="G35" s="259">
        <v>0</v>
      </c>
      <c r="H35" s="259">
        <v>0</v>
      </c>
      <c r="I35" s="259">
        <v>0</v>
      </c>
      <c r="J35" s="258">
        <v>0</v>
      </c>
      <c r="K35" s="259">
        <v>0</v>
      </c>
      <c r="L35" s="259">
        <v>0</v>
      </c>
      <c r="M35" s="259">
        <v>0</v>
      </c>
      <c r="N35" s="259">
        <v>0</v>
      </c>
      <c r="O35" s="259">
        <v>0</v>
      </c>
      <c r="P35" s="258">
        <f t="shared" si="0"/>
        <v>30000</v>
      </c>
    </row>
    <row r="36" spans="1:16" ht="30" x14ac:dyDescent="0.25">
      <c r="A36" s="255" t="s">
        <v>377</v>
      </c>
      <c r="B36" s="255" t="s">
        <v>378</v>
      </c>
      <c r="C36" s="256" t="s">
        <v>30</v>
      </c>
      <c r="D36" s="257" t="s">
        <v>379</v>
      </c>
      <c r="E36" s="258">
        <v>28800</v>
      </c>
      <c r="F36" s="259">
        <v>28800</v>
      </c>
      <c r="G36" s="259">
        <v>0</v>
      </c>
      <c r="H36" s="259">
        <v>0</v>
      </c>
      <c r="I36" s="259">
        <v>0</v>
      </c>
      <c r="J36" s="258">
        <v>0</v>
      </c>
      <c r="K36" s="259">
        <v>0</v>
      </c>
      <c r="L36" s="259">
        <v>0</v>
      </c>
      <c r="M36" s="259">
        <v>0</v>
      </c>
      <c r="N36" s="259">
        <v>0</v>
      </c>
      <c r="O36" s="259">
        <v>0</v>
      </c>
      <c r="P36" s="258">
        <f t="shared" si="0"/>
        <v>28800</v>
      </c>
    </row>
    <row r="37" spans="1:16" ht="60" x14ac:dyDescent="0.25">
      <c r="A37" s="255" t="s">
        <v>257</v>
      </c>
      <c r="B37" s="255" t="s">
        <v>258</v>
      </c>
      <c r="C37" s="256" t="s">
        <v>30</v>
      </c>
      <c r="D37" s="257" t="s">
        <v>259</v>
      </c>
      <c r="E37" s="258">
        <v>0</v>
      </c>
      <c r="F37" s="259">
        <v>0</v>
      </c>
      <c r="G37" s="259">
        <v>0</v>
      </c>
      <c r="H37" s="259">
        <v>0</v>
      </c>
      <c r="I37" s="259">
        <v>0</v>
      </c>
      <c r="J37" s="258">
        <v>2813615</v>
      </c>
      <c r="K37" s="259">
        <v>2813615</v>
      </c>
      <c r="L37" s="259">
        <v>0</v>
      </c>
      <c r="M37" s="259">
        <v>0</v>
      </c>
      <c r="N37" s="259">
        <v>0</v>
      </c>
      <c r="O37" s="259">
        <v>2813615</v>
      </c>
      <c r="P37" s="258">
        <f t="shared" si="0"/>
        <v>2813615</v>
      </c>
    </row>
    <row r="38" spans="1:16" ht="90" x14ac:dyDescent="0.25">
      <c r="A38" s="255" t="s">
        <v>31</v>
      </c>
      <c r="B38" s="255" t="s">
        <v>33</v>
      </c>
      <c r="C38" s="256" t="s">
        <v>32</v>
      </c>
      <c r="D38" s="257" t="s">
        <v>34</v>
      </c>
      <c r="E38" s="258">
        <v>741292</v>
      </c>
      <c r="F38" s="259">
        <v>741292</v>
      </c>
      <c r="G38" s="259">
        <v>0</v>
      </c>
      <c r="H38" s="259">
        <v>0</v>
      </c>
      <c r="I38" s="259">
        <v>0</v>
      </c>
      <c r="J38" s="258">
        <v>0</v>
      </c>
      <c r="K38" s="259">
        <v>0</v>
      </c>
      <c r="L38" s="259">
        <v>0</v>
      </c>
      <c r="M38" s="259">
        <v>0</v>
      </c>
      <c r="N38" s="259">
        <v>0</v>
      </c>
      <c r="O38" s="259">
        <v>0</v>
      </c>
      <c r="P38" s="258">
        <f t="shared" si="0"/>
        <v>741292</v>
      </c>
    </row>
    <row r="39" spans="1:16" ht="90" x14ac:dyDescent="0.25">
      <c r="A39" s="255" t="s">
        <v>462</v>
      </c>
      <c r="B39" s="255" t="s">
        <v>463</v>
      </c>
      <c r="C39" s="256" t="s">
        <v>194</v>
      </c>
      <c r="D39" s="257" t="s">
        <v>464</v>
      </c>
      <c r="E39" s="258">
        <v>30715</v>
      </c>
      <c r="F39" s="259">
        <v>30715</v>
      </c>
      <c r="G39" s="259">
        <v>25176</v>
      </c>
      <c r="H39" s="259">
        <v>0</v>
      </c>
      <c r="I39" s="259">
        <v>0</v>
      </c>
      <c r="J39" s="258">
        <v>0</v>
      </c>
      <c r="K39" s="259">
        <v>0</v>
      </c>
      <c r="L39" s="259">
        <v>0</v>
      </c>
      <c r="M39" s="259">
        <v>0</v>
      </c>
      <c r="N39" s="259">
        <v>0</v>
      </c>
      <c r="O39" s="259">
        <v>0</v>
      </c>
      <c r="P39" s="258">
        <f t="shared" si="0"/>
        <v>30715</v>
      </c>
    </row>
    <row r="40" spans="1:16" ht="60" x14ac:dyDescent="0.25">
      <c r="A40" s="255" t="s">
        <v>405</v>
      </c>
      <c r="B40" s="255" t="s">
        <v>406</v>
      </c>
      <c r="C40" s="256" t="s">
        <v>27</v>
      </c>
      <c r="D40" s="257" t="s">
        <v>407</v>
      </c>
      <c r="E40" s="258">
        <v>1183375</v>
      </c>
      <c r="F40" s="259">
        <v>1183375</v>
      </c>
      <c r="G40" s="259">
        <v>0</v>
      </c>
      <c r="H40" s="259">
        <v>0</v>
      </c>
      <c r="I40" s="259">
        <v>0</v>
      </c>
      <c r="J40" s="258">
        <v>0</v>
      </c>
      <c r="K40" s="259">
        <v>0</v>
      </c>
      <c r="L40" s="259">
        <v>0</v>
      </c>
      <c r="M40" s="259">
        <v>0</v>
      </c>
      <c r="N40" s="259">
        <v>0</v>
      </c>
      <c r="O40" s="259">
        <v>0</v>
      </c>
      <c r="P40" s="258">
        <f t="shared" si="0"/>
        <v>1183375</v>
      </c>
    </row>
    <row r="41" spans="1:16" ht="45" x14ac:dyDescent="0.25">
      <c r="A41" s="255" t="s">
        <v>35</v>
      </c>
      <c r="B41" s="255" t="s">
        <v>37</v>
      </c>
      <c r="C41" s="256" t="s">
        <v>36</v>
      </c>
      <c r="D41" s="257" t="s">
        <v>38</v>
      </c>
      <c r="E41" s="258">
        <v>7282555</v>
      </c>
      <c r="F41" s="259">
        <v>7282555</v>
      </c>
      <c r="G41" s="259">
        <v>4813095</v>
      </c>
      <c r="H41" s="259">
        <v>103990</v>
      </c>
      <c r="I41" s="259">
        <v>0</v>
      </c>
      <c r="J41" s="258">
        <v>0</v>
      </c>
      <c r="K41" s="259">
        <v>0</v>
      </c>
      <c r="L41" s="259">
        <v>0</v>
      </c>
      <c r="M41" s="259">
        <v>0</v>
      </c>
      <c r="N41" s="259">
        <v>0</v>
      </c>
      <c r="O41" s="259">
        <v>0</v>
      </c>
      <c r="P41" s="258">
        <f t="shared" si="0"/>
        <v>7282555</v>
      </c>
    </row>
    <row r="42" spans="1:16" ht="30" x14ac:dyDescent="0.25">
      <c r="A42" s="255" t="s">
        <v>39</v>
      </c>
      <c r="B42" s="255" t="s">
        <v>40</v>
      </c>
      <c r="C42" s="256" t="s">
        <v>36</v>
      </c>
      <c r="D42" s="257" t="s">
        <v>41</v>
      </c>
      <c r="E42" s="258">
        <v>1235078</v>
      </c>
      <c r="F42" s="259">
        <v>1235078</v>
      </c>
      <c r="G42" s="259">
        <v>0</v>
      </c>
      <c r="H42" s="259">
        <v>0</v>
      </c>
      <c r="I42" s="259">
        <v>0</v>
      </c>
      <c r="J42" s="258">
        <v>0</v>
      </c>
      <c r="K42" s="259">
        <v>0</v>
      </c>
      <c r="L42" s="259">
        <v>0</v>
      </c>
      <c r="M42" s="259">
        <v>0</v>
      </c>
      <c r="N42" s="259">
        <v>0</v>
      </c>
      <c r="O42" s="259">
        <v>0</v>
      </c>
      <c r="P42" s="258">
        <f t="shared" si="0"/>
        <v>1235078</v>
      </c>
    </row>
    <row r="43" spans="1:16" ht="30" x14ac:dyDescent="0.25">
      <c r="A43" s="255" t="s">
        <v>42</v>
      </c>
      <c r="B43" s="255" t="s">
        <v>44</v>
      </c>
      <c r="C43" s="256" t="s">
        <v>43</v>
      </c>
      <c r="D43" s="257" t="s">
        <v>45</v>
      </c>
      <c r="E43" s="258">
        <v>8680588</v>
      </c>
      <c r="F43" s="259">
        <v>8680588</v>
      </c>
      <c r="G43" s="259">
        <v>4792567</v>
      </c>
      <c r="H43" s="259">
        <v>631440</v>
      </c>
      <c r="I43" s="259">
        <v>0</v>
      </c>
      <c r="J43" s="258">
        <v>39100</v>
      </c>
      <c r="K43" s="259">
        <v>39100</v>
      </c>
      <c r="L43" s="259">
        <v>0</v>
      </c>
      <c r="M43" s="259">
        <v>0</v>
      </c>
      <c r="N43" s="259">
        <v>0</v>
      </c>
      <c r="O43" s="259">
        <v>39100</v>
      </c>
      <c r="P43" s="258">
        <f t="shared" si="0"/>
        <v>8719688</v>
      </c>
    </row>
    <row r="44" spans="1:16" ht="30" x14ac:dyDescent="0.25">
      <c r="A44" s="255" t="s">
        <v>341</v>
      </c>
      <c r="B44" s="255" t="s">
        <v>342</v>
      </c>
      <c r="C44" s="256" t="s">
        <v>343</v>
      </c>
      <c r="D44" s="257" t="s">
        <v>344</v>
      </c>
      <c r="E44" s="258">
        <v>186000</v>
      </c>
      <c r="F44" s="259">
        <v>186000</v>
      </c>
      <c r="G44" s="259">
        <v>0</v>
      </c>
      <c r="H44" s="259">
        <v>0</v>
      </c>
      <c r="I44" s="259">
        <v>0</v>
      </c>
      <c r="J44" s="258">
        <v>0</v>
      </c>
      <c r="K44" s="259">
        <v>0</v>
      </c>
      <c r="L44" s="259">
        <v>0</v>
      </c>
      <c r="M44" s="259">
        <v>0</v>
      </c>
      <c r="N44" s="259">
        <v>0</v>
      </c>
      <c r="O44" s="259">
        <v>0</v>
      </c>
      <c r="P44" s="258">
        <f t="shared" si="0"/>
        <v>186000</v>
      </c>
    </row>
    <row r="45" spans="1:16" ht="60" x14ac:dyDescent="0.25">
      <c r="A45" s="255" t="s">
        <v>281</v>
      </c>
      <c r="B45" s="255" t="s">
        <v>282</v>
      </c>
      <c r="C45" s="256" t="s">
        <v>47</v>
      </c>
      <c r="D45" s="257" t="s">
        <v>283</v>
      </c>
      <c r="E45" s="258">
        <v>37292218</v>
      </c>
      <c r="F45" s="259">
        <v>0</v>
      </c>
      <c r="G45" s="259">
        <v>0</v>
      </c>
      <c r="H45" s="259">
        <v>0</v>
      </c>
      <c r="I45" s="259">
        <v>37292218</v>
      </c>
      <c r="J45" s="258">
        <v>0</v>
      </c>
      <c r="K45" s="259">
        <v>0</v>
      </c>
      <c r="L45" s="259">
        <v>0</v>
      </c>
      <c r="M45" s="259">
        <v>0</v>
      </c>
      <c r="N45" s="259">
        <v>0</v>
      </c>
      <c r="O45" s="259">
        <v>0</v>
      </c>
      <c r="P45" s="258">
        <f t="shared" si="0"/>
        <v>37292218</v>
      </c>
    </row>
    <row r="46" spans="1:16" ht="30" x14ac:dyDescent="0.25">
      <c r="A46" s="255" t="s">
        <v>46</v>
      </c>
      <c r="B46" s="255" t="s">
        <v>48</v>
      </c>
      <c r="C46" s="256" t="s">
        <v>47</v>
      </c>
      <c r="D46" s="257" t="s">
        <v>49</v>
      </c>
      <c r="E46" s="258">
        <v>30729892</v>
      </c>
      <c r="F46" s="259">
        <v>30729892</v>
      </c>
      <c r="G46" s="259">
        <v>0</v>
      </c>
      <c r="H46" s="259">
        <v>3383165</v>
      </c>
      <c r="I46" s="259">
        <v>0</v>
      </c>
      <c r="J46" s="258">
        <v>396950</v>
      </c>
      <c r="K46" s="259">
        <v>396950</v>
      </c>
      <c r="L46" s="259">
        <v>0</v>
      </c>
      <c r="M46" s="259">
        <v>0</v>
      </c>
      <c r="N46" s="259">
        <v>0</v>
      </c>
      <c r="O46" s="259">
        <v>396950</v>
      </c>
      <c r="P46" s="258">
        <f t="shared" si="0"/>
        <v>31126842</v>
      </c>
    </row>
    <row r="47" spans="1:16" x14ac:dyDescent="0.25">
      <c r="A47" s="255" t="s">
        <v>380</v>
      </c>
      <c r="B47" s="255" t="s">
        <v>381</v>
      </c>
      <c r="C47" s="256" t="s">
        <v>382</v>
      </c>
      <c r="D47" s="257" t="s">
        <v>383</v>
      </c>
      <c r="E47" s="258">
        <v>599994</v>
      </c>
      <c r="F47" s="259">
        <v>599994</v>
      </c>
      <c r="G47" s="259">
        <v>0</v>
      </c>
      <c r="H47" s="259">
        <v>0</v>
      </c>
      <c r="I47" s="259">
        <v>0</v>
      </c>
      <c r="J47" s="258">
        <v>77900</v>
      </c>
      <c r="K47" s="259">
        <v>0</v>
      </c>
      <c r="L47" s="259">
        <v>77900</v>
      </c>
      <c r="M47" s="259">
        <v>0</v>
      </c>
      <c r="N47" s="259">
        <v>0</v>
      </c>
      <c r="O47" s="259">
        <v>0</v>
      </c>
      <c r="P47" s="258">
        <f t="shared" si="0"/>
        <v>677894</v>
      </c>
    </row>
    <row r="48" spans="1:16" x14ac:dyDescent="0.25">
      <c r="A48" s="255" t="s">
        <v>345</v>
      </c>
      <c r="B48" s="255" t="s">
        <v>346</v>
      </c>
      <c r="C48" s="256" t="s">
        <v>263</v>
      </c>
      <c r="D48" s="257" t="s">
        <v>347</v>
      </c>
      <c r="E48" s="258">
        <v>0</v>
      </c>
      <c r="F48" s="259">
        <v>0</v>
      </c>
      <c r="G48" s="259">
        <v>0</v>
      </c>
      <c r="H48" s="259">
        <v>0</v>
      </c>
      <c r="I48" s="259">
        <v>0</v>
      </c>
      <c r="J48" s="258">
        <v>6626954</v>
      </c>
      <c r="K48" s="259">
        <v>6558372</v>
      </c>
      <c r="L48" s="259">
        <v>0</v>
      </c>
      <c r="M48" s="259">
        <v>0</v>
      </c>
      <c r="N48" s="259">
        <v>0</v>
      </c>
      <c r="O48" s="259">
        <v>6626954</v>
      </c>
      <c r="P48" s="258">
        <f t="shared" si="0"/>
        <v>6626954</v>
      </c>
    </row>
    <row r="49" spans="1:16" ht="30" x14ac:dyDescent="0.25">
      <c r="A49" s="255" t="s">
        <v>261</v>
      </c>
      <c r="B49" s="255" t="s">
        <v>262</v>
      </c>
      <c r="C49" s="256" t="s">
        <v>263</v>
      </c>
      <c r="D49" s="257" t="s">
        <v>264</v>
      </c>
      <c r="E49" s="258">
        <v>0</v>
      </c>
      <c r="F49" s="259">
        <v>0</v>
      </c>
      <c r="G49" s="259">
        <v>0</v>
      </c>
      <c r="H49" s="259">
        <v>0</v>
      </c>
      <c r="I49" s="259">
        <v>0</v>
      </c>
      <c r="J49" s="258">
        <v>12984818</v>
      </c>
      <c r="K49" s="259">
        <v>12984818</v>
      </c>
      <c r="L49" s="259">
        <v>0</v>
      </c>
      <c r="M49" s="259">
        <v>0</v>
      </c>
      <c r="N49" s="259">
        <v>0</v>
      </c>
      <c r="O49" s="259">
        <v>12984818</v>
      </c>
      <c r="P49" s="258">
        <f t="shared" si="0"/>
        <v>12984818</v>
      </c>
    </row>
    <row r="50" spans="1:16" ht="45" x14ac:dyDescent="0.25">
      <c r="A50" s="255" t="s">
        <v>348</v>
      </c>
      <c r="B50" s="255" t="s">
        <v>349</v>
      </c>
      <c r="C50" s="256" t="s">
        <v>51</v>
      </c>
      <c r="D50" s="257" t="s">
        <v>350</v>
      </c>
      <c r="E50" s="258">
        <v>0</v>
      </c>
      <c r="F50" s="259">
        <v>0</v>
      </c>
      <c r="G50" s="259">
        <v>0</v>
      </c>
      <c r="H50" s="259">
        <v>0</v>
      </c>
      <c r="I50" s="259">
        <v>0</v>
      </c>
      <c r="J50" s="258">
        <v>42861387</v>
      </c>
      <c r="K50" s="259">
        <v>0</v>
      </c>
      <c r="L50" s="259">
        <v>0</v>
      </c>
      <c r="M50" s="259">
        <v>0</v>
      </c>
      <c r="N50" s="259">
        <v>0</v>
      </c>
      <c r="O50" s="259">
        <v>42861387</v>
      </c>
      <c r="P50" s="258">
        <f t="shared" si="0"/>
        <v>42861387</v>
      </c>
    </row>
    <row r="51" spans="1:16" ht="90" x14ac:dyDescent="0.25">
      <c r="A51" s="255" t="s">
        <v>389</v>
      </c>
      <c r="B51" s="255" t="s">
        <v>390</v>
      </c>
      <c r="C51" s="256" t="s">
        <v>51</v>
      </c>
      <c r="D51" s="257" t="s">
        <v>391</v>
      </c>
      <c r="E51" s="258">
        <v>0</v>
      </c>
      <c r="F51" s="259">
        <v>0</v>
      </c>
      <c r="G51" s="259">
        <v>0</v>
      </c>
      <c r="H51" s="259">
        <v>0</v>
      </c>
      <c r="I51" s="259">
        <v>0</v>
      </c>
      <c r="J51" s="258">
        <v>17406861</v>
      </c>
      <c r="K51" s="259">
        <v>0</v>
      </c>
      <c r="L51" s="259">
        <v>0</v>
      </c>
      <c r="M51" s="259">
        <v>0</v>
      </c>
      <c r="N51" s="259">
        <v>0</v>
      </c>
      <c r="O51" s="259">
        <v>17406861</v>
      </c>
      <c r="P51" s="258">
        <f t="shared" si="0"/>
        <v>17406861</v>
      </c>
    </row>
    <row r="52" spans="1:16" ht="45" x14ac:dyDescent="0.25">
      <c r="A52" s="255" t="s">
        <v>284</v>
      </c>
      <c r="B52" s="255" t="s">
        <v>285</v>
      </c>
      <c r="C52" s="256" t="s">
        <v>286</v>
      </c>
      <c r="D52" s="257" t="s">
        <v>287</v>
      </c>
      <c r="E52" s="258">
        <v>0</v>
      </c>
      <c r="F52" s="259">
        <v>0</v>
      </c>
      <c r="G52" s="259">
        <v>0</v>
      </c>
      <c r="H52" s="259">
        <v>0</v>
      </c>
      <c r="I52" s="259">
        <v>0</v>
      </c>
      <c r="J52" s="258">
        <v>12941627</v>
      </c>
      <c r="K52" s="259">
        <v>12941627</v>
      </c>
      <c r="L52" s="259">
        <v>0</v>
      </c>
      <c r="M52" s="259">
        <v>0</v>
      </c>
      <c r="N52" s="259">
        <v>0</v>
      </c>
      <c r="O52" s="259">
        <v>12941627</v>
      </c>
      <c r="P52" s="258">
        <f t="shared" si="0"/>
        <v>12941627</v>
      </c>
    </row>
    <row r="53" spans="1:16" ht="75" x14ac:dyDescent="0.25">
      <c r="A53" s="255" t="s">
        <v>392</v>
      </c>
      <c r="B53" s="255" t="s">
        <v>393</v>
      </c>
      <c r="C53" s="256" t="s">
        <v>51</v>
      </c>
      <c r="D53" s="257" t="s">
        <v>394</v>
      </c>
      <c r="E53" s="258">
        <v>0</v>
      </c>
      <c r="F53" s="259">
        <v>0</v>
      </c>
      <c r="G53" s="259">
        <v>0</v>
      </c>
      <c r="H53" s="259">
        <v>0</v>
      </c>
      <c r="I53" s="259">
        <v>0</v>
      </c>
      <c r="J53" s="258">
        <v>16000</v>
      </c>
      <c r="K53" s="259">
        <v>16000</v>
      </c>
      <c r="L53" s="259">
        <v>0</v>
      </c>
      <c r="M53" s="259">
        <v>0</v>
      </c>
      <c r="N53" s="259">
        <v>0</v>
      </c>
      <c r="O53" s="259">
        <v>16000</v>
      </c>
      <c r="P53" s="258">
        <f t="shared" si="0"/>
        <v>16000</v>
      </c>
    </row>
    <row r="54" spans="1:16" ht="30" x14ac:dyDescent="0.25">
      <c r="A54" s="255" t="s">
        <v>50</v>
      </c>
      <c r="B54" s="255" t="s">
        <v>52</v>
      </c>
      <c r="C54" s="256" t="s">
        <v>51</v>
      </c>
      <c r="D54" s="257" t="s">
        <v>53</v>
      </c>
      <c r="E54" s="258">
        <v>83572</v>
      </c>
      <c r="F54" s="259">
        <v>83572</v>
      </c>
      <c r="G54" s="259">
        <v>0</v>
      </c>
      <c r="H54" s="259">
        <v>0</v>
      </c>
      <c r="I54" s="259">
        <v>0</v>
      </c>
      <c r="J54" s="258">
        <v>0</v>
      </c>
      <c r="K54" s="259">
        <v>0</v>
      </c>
      <c r="L54" s="259">
        <v>0</v>
      </c>
      <c r="M54" s="259">
        <v>0</v>
      </c>
      <c r="N54" s="259">
        <v>0</v>
      </c>
      <c r="O54" s="259">
        <v>0</v>
      </c>
      <c r="P54" s="258">
        <f t="shared" si="0"/>
        <v>83572</v>
      </c>
    </row>
    <row r="55" spans="1:16" ht="105" x14ac:dyDescent="0.25">
      <c r="A55" s="255" t="s">
        <v>54</v>
      </c>
      <c r="B55" s="255" t="s">
        <v>55</v>
      </c>
      <c r="C55" s="256" t="s">
        <v>51</v>
      </c>
      <c r="D55" s="257" t="s">
        <v>395</v>
      </c>
      <c r="E55" s="258">
        <v>0</v>
      </c>
      <c r="F55" s="259">
        <v>0</v>
      </c>
      <c r="G55" s="259">
        <v>0</v>
      </c>
      <c r="H55" s="259">
        <v>0</v>
      </c>
      <c r="I55" s="259">
        <v>0</v>
      </c>
      <c r="J55" s="258">
        <v>30119</v>
      </c>
      <c r="K55" s="259">
        <v>0</v>
      </c>
      <c r="L55" s="259">
        <v>0</v>
      </c>
      <c r="M55" s="259">
        <v>0</v>
      </c>
      <c r="N55" s="259">
        <v>0</v>
      </c>
      <c r="O55" s="259">
        <v>30119</v>
      </c>
      <c r="P55" s="258">
        <f t="shared" si="0"/>
        <v>30119</v>
      </c>
    </row>
    <row r="56" spans="1:16" ht="30" x14ac:dyDescent="0.25">
      <c r="A56" s="255" t="s">
        <v>56</v>
      </c>
      <c r="B56" s="255" t="s">
        <v>57</v>
      </c>
      <c r="C56" s="256" t="s">
        <v>51</v>
      </c>
      <c r="D56" s="257" t="s">
        <v>58</v>
      </c>
      <c r="E56" s="258">
        <v>4313990</v>
      </c>
      <c r="F56" s="259">
        <v>0</v>
      </c>
      <c r="G56" s="259">
        <v>0</v>
      </c>
      <c r="H56" s="259">
        <v>0</v>
      </c>
      <c r="I56" s="259">
        <v>4313990</v>
      </c>
      <c r="J56" s="258">
        <v>40874</v>
      </c>
      <c r="K56" s="259">
        <v>40874</v>
      </c>
      <c r="L56" s="259">
        <v>0</v>
      </c>
      <c r="M56" s="259">
        <v>0</v>
      </c>
      <c r="N56" s="259">
        <v>0</v>
      </c>
      <c r="O56" s="259">
        <v>40874</v>
      </c>
      <c r="P56" s="258">
        <f t="shared" si="0"/>
        <v>4354864</v>
      </c>
    </row>
    <row r="57" spans="1:16" ht="45" x14ac:dyDescent="0.25">
      <c r="A57" s="255" t="s">
        <v>196</v>
      </c>
      <c r="B57" s="255" t="s">
        <v>197</v>
      </c>
      <c r="C57" s="256" t="s">
        <v>60</v>
      </c>
      <c r="D57" s="257" t="s">
        <v>198</v>
      </c>
      <c r="E57" s="258">
        <v>300000</v>
      </c>
      <c r="F57" s="259">
        <v>300000</v>
      </c>
      <c r="G57" s="259">
        <v>0</v>
      </c>
      <c r="H57" s="259">
        <v>0</v>
      </c>
      <c r="I57" s="259">
        <v>0</v>
      </c>
      <c r="J57" s="258">
        <v>0</v>
      </c>
      <c r="K57" s="259">
        <v>0</v>
      </c>
      <c r="L57" s="259">
        <v>0</v>
      </c>
      <c r="M57" s="259">
        <v>0</v>
      </c>
      <c r="N57" s="259">
        <v>0</v>
      </c>
      <c r="O57" s="259">
        <v>0</v>
      </c>
      <c r="P57" s="258">
        <f t="shared" si="0"/>
        <v>300000</v>
      </c>
    </row>
    <row r="58" spans="1:16" ht="30" x14ac:dyDescent="0.25">
      <c r="A58" s="255" t="s">
        <v>59</v>
      </c>
      <c r="B58" s="255" t="s">
        <v>61</v>
      </c>
      <c r="C58" s="256" t="s">
        <v>60</v>
      </c>
      <c r="D58" s="257" t="s">
        <v>199</v>
      </c>
      <c r="E58" s="258">
        <v>6090512</v>
      </c>
      <c r="F58" s="259">
        <v>6090512</v>
      </c>
      <c r="G58" s="259">
        <v>0</v>
      </c>
      <c r="H58" s="259">
        <v>0</v>
      </c>
      <c r="I58" s="259">
        <v>0</v>
      </c>
      <c r="J58" s="258">
        <v>0</v>
      </c>
      <c r="K58" s="259">
        <v>0</v>
      </c>
      <c r="L58" s="259">
        <v>0</v>
      </c>
      <c r="M58" s="259">
        <v>0</v>
      </c>
      <c r="N58" s="259">
        <v>0</v>
      </c>
      <c r="O58" s="259">
        <v>0</v>
      </c>
      <c r="P58" s="258">
        <f t="shared" si="0"/>
        <v>6090512</v>
      </c>
    </row>
    <row r="59" spans="1:16" x14ac:dyDescent="0.25">
      <c r="A59" s="255" t="s">
        <v>63</v>
      </c>
      <c r="B59" s="255" t="s">
        <v>65</v>
      </c>
      <c r="C59" s="256" t="s">
        <v>64</v>
      </c>
      <c r="D59" s="257" t="s">
        <v>66</v>
      </c>
      <c r="E59" s="258">
        <v>187500</v>
      </c>
      <c r="F59" s="259">
        <v>187500</v>
      </c>
      <c r="G59" s="259">
        <v>0</v>
      </c>
      <c r="H59" s="259">
        <v>0</v>
      </c>
      <c r="I59" s="259">
        <v>0</v>
      </c>
      <c r="J59" s="258">
        <v>7840264</v>
      </c>
      <c r="K59" s="259">
        <v>7840264</v>
      </c>
      <c r="L59" s="259">
        <v>0</v>
      </c>
      <c r="M59" s="259">
        <v>0</v>
      </c>
      <c r="N59" s="259">
        <v>0</v>
      </c>
      <c r="O59" s="259">
        <v>7840264</v>
      </c>
      <c r="P59" s="258">
        <f t="shared" si="0"/>
        <v>8027764</v>
      </c>
    </row>
    <row r="60" spans="1:16" x14ac:dyDescent="0.25">
      <c r="A60" s="255" t="s">
        <v>67</v>
      </c>
      <c r="B60" s="255" t="s">
        <v>69</v>
      </c>
      <c r="C60" s="256" t="s">
        <v>68</v>
      </c>
      <c r="D60" s="257" t="s">
        <v>70</v>
      </c>
      <c r="E60" s="258">
        <v>0</v>
      </c>
      <c r="F60" s="259">
        <v>0</v>
      </c>
      <c r="G60" s="259">
        <v>0</v>
      </c>
      <c r="H60" s="259">
        <v>0</v>
      </c>
      <c r="I60" s="259">
        <v>0</v>
      </c>
      <c r="J60" s="258">
        <v>24898</v>
      </c>
      <c r="K60" s="259">
        <v>0</v>
      </c>
      <c r="L60" s="259">
        <v>0</v>
      </c>
      <c r="M60" s="259">
        <v>0</v>
      </c>
      <c r="N60" s="259">
        <v>0</v>
      </c>
      <c r="O60" s="259">
        <v>24898</v>
      </c>
      <c r="P60" s="258">
        <f t="shared" si="0"/>
        <v>24898</v>
      </c>
    </row>
    <row r="61" spans="1:16" ht="30" x14ac:dyDescent="0.25">
      <c r="A61" s="255" t="s">
        <v>246</v>
      </c>
      <c r="B61" s="255" t="s">
        <v>288</v>
      </c>
      <c r="C61" s="256" t="s">
        <v>289</v>
      </c>
      <c r="D61" s="257" t="s">
        <v>290</v>
      </c>
      <c r="E61" s="258">
        <v>271466</v>
      </c>
      <c r="F61" s="259">
        <v>271466</v>
      </c>
      <c r="G61" s="259">
        <v>0</v>
      </c>
      <c r="H61" s="259">
        <v>0</v>
      </c>
      <c r="I61" s="259">
        <v>0</v>
      </c>
      <c r="J61" s="258">
        <v>0</v>
      </c>
      <c r="K61" s="259">
        <v>0</v>
      </c>
      <c r="L61" s="259">
        <v>0</v>
      </c>
      <c r="M61" s="259">
        <v>0</v>
      </c>
      <c r="N61" s="259">
        <v>0</v>
      </c>
      <c r="O61" s="259">
        <v>0</v>
      </c>
      <c r="P61" s="258">
        <f t="shared" si="0"/>
        <v>271466</v>
      </c>
    </row>
    <row r="62" spans="1:16" x14ac:dyDescent="0.25">
      <c r="A62" s="255" t="s">
        <v>326</v>
      </c>
      <c r="B62" s="255" t="s">
        <v>327</v>
      </c>
      <c r="C62" s="256" t="s">
        <v>311</v>
      </c>
      <c r="D62" s="257" t="s">
        <v>328</v>
      </c>
      <c r="E62" s="258">
        <v>1000000</v>
      </c>
      <c r="F62" s="259">
        <v>1000000</v>
      </c>
      <c r="G62" s="259">
        <v>0</v>
      </c>
      <c r="H62" s="259">
        <v>0</v>
      </c>
      <c r="I62" s="259">
        <v>0</v>
      </c>
      <c r="J62" s="258">
        <v>0</v>
      </c>
      <c r="K62" s="259">
        <v>0</v>
      </c>
      <c r="L62" s="259">
        <v>0</v>
      </c>
      <c r="M62" s="259">
        <v>0</v>
      </c>
      <c r="N62" s="259">
        <v>0</v>
      </c>
      <c r="O62" s="259">
        <v>0</v>
      </c>
      <c r="P62" s="258">
        <f t="shared" si="0"/>
        <v>1000000</v>
      </c>
    </row>
    <row r="63" spans="1:16" ht="75" x14ac:dyDescent="0.25">
      <c r="A63" s="255" t="s">
        <v>439</v>
      </c>
      <c r="B63" s="255" t="s">
        <v>440</v>
      </c>
      <c r="C63" s="256" t="s">
        <v>311</v>
      </c>
      <c r="D63" s="257" t="s">
        <v>384</v>
      </c>
      <c r="E63" s="258">
        <v>399.61</v>
      </c>
      <c r="F63" s="259">
        <v>399.61</v>
      </c>
      <c r="G63" s="259">
        <v>0</v>
      </c>
      <c r="H63" s="259">
        <v>0</v>
      </c>
      <c r="I63" s="259">
        <v>0</v>
      </c>
      <c r="J63" s="258">
        <v>0</v>
      </c>
      <c r="K63" s="259">
        <v>0</v>
      </c>
      <c r="L63" s="259">
        <v>0</v>
      </c>
      <c r="M63" s="259">
        <v>0</v>
      </c>
      <c r="N63" s="259">
        <v>0</v>
      </c>
      <c r="O63" s="259">
        <v>0</v>
      </c>
      <c r="P63" s="258">
        <f t="shared" si="0"/>
        <v>399.61</v>
      </c>
    </row>
    <row r="64" spans="1:16" ht="105" x14ac:dyDescent="0.25">
      <c r="A64" s="255" t="s">
        <v>450</v>
      </c>
      <c r="B64" s="255" t="s">
        <v>465</v>
      </c>
      <c r="C64" s="256" t="s">
        <v>311</v>
      </c>
      <c r="D64" s="257" t="s">
        <v>466</v>
      </c>
      <c r="E64" s="258">
        <v>0</v>
      </c>
      <c r="F64" s="259">
        <v>0</v>
      </c>
      <c r="G64" s="259">
        <v>0</v>
      </c>
      <c r="H64" s="259">
        <v>0</v>
      </c>
      <c r="I64" s="259">
        <v>0</v>
      </c>
      <c r="J64" s="258">
        <v>24026992</v>
      </c>
      <c r="K64" s="259">
        <v>0</v>
      </c>
      <c r="L64" s="259">
        <v>0</v>
      </c>
      <c r="M64" s="259">
        <v>0</v>
      </c>
      <c r="N64" s="259">
        <v>0</v>
      </c>
      <c r="O64" s="259">
        <v>24026992</v>
      </c>
      <c r="P64" s="258">
        <f t="shared" si="0"/>
        <v>24026992</v>
      </c>
    </row>
    <row r="65" spans="1:16" x14ac:dyDescent="0.25">
      <c r="A65" s="255" t="s">
        <v>337</v>
      </c>
      <c r="B65" s="255" t="s">
        <v>351</v>
      </c>
      <c r="C65" s="256" t="s">
        <v>311</v>
      </c>
      <c r="D65" s="257" t="s">
        <v>295</v>
      </c>
      <c r="E65" s="258">
        <v>22302</v>
      </c>
      <c r="F65" s="259">
        <v>22302</v>
      </c>
      <c r="G65" s="259">
        <v>0</v>
      </c>
      <c r="H65" s="259">
        <v>0</v>
      </c>
      <c r="I65" s="259">
        <v>0</v>
      </c>
      <c r="J65" s="258">
        <v>720000</v>
      </c>
      <c r="K65" s="259">
        <v>720000</v>
      </c>
      <c r="L65" s="259">
        <v>0</v>
      </c>
      <c r="M65" s="259">
        <v>0</v>
      </c>
      <c r="N65" s="259">
        <v>0</v>
      </c>
      <c r="O65" s="259">
        <v>720000</v>
      </c>
      <c r="P65" s="258">
        <f t="shared" si="0"/>
        <v>742302</v>
      </c>
    </row>
    <row r="66" spans="1:16" ht="60" x14ac:dyDescent="0.25">
      <c r="A66" s="255" t="s">
        <v>298</v>
      </c>
      <c r="B66" s="255" t="s">
        <v>310</v>
      </c>
      <c r="C66" s="256" t="s">
        <v>311</v>
      </c>
      <c r="D66" s="257" t="s">
        <v>299</v>
      </c>
      <c r="E66" s="258">
        <v>886512</v>
      </c>
      <c r="F66" s="259">
        <v>886512</v>
      </c>
      <c r="G66" s="259">
        <v>0</v>
      </c>
      <c r="H66" s="259">
        <v>0</v>
      </c>
      <c r="I66" s="259">
        <v>0</v>
      </c>
      <c r="J66" s="258">
        <v>1517000</v>
      </c>
      <c r="K66" s="259">
        <v>1517000</v>
      </c>
      <c r="L66" s="259">
        <v>0</v>
      </c>
      <c r="M66" s="259">
        <v>0</v>
      </c>
      <c r="N66" s="259">
        <v>0</v>
      </c>
      <c r="O66" s="259">
        <v>1517000</v>
      </c>
      <c r="P66" s="258">
        <f t="shared" si="0"/>
        <v>2403512</v>
      </c>
    </row>
    <row r="67" spans="1:16" x14ac:dyDescent="0.25">
      <c r="A67" s="249" t="s">
        <v>200</v>
      </c>
      <c r="B67" s="250"/>
      <c r="C67" s="251"/>
      <c r="D67" s="252" t="s">
        <v>201</v>
      </c>
      <c r="E67" s="253">
        <v>1172257</v>
      </c>
      <c r="F67" s="254">
        <v>1172257</v>
      </c>
      <c r="G67" s="254">
        <v>939830</v>
      </c>
      <c r="H67" s="254">
        <v>0</v>
      </c>
      <c r="I67" s="254">
        <v>0</v>
      </c>
      <c r="J67" s="253">
        <v>0</v>
      </c>
      <c r="K67" s="254">
        <v>0</v>
      </c>
      <c r="L67" s="254">
        <v>0</v>
      </c>
      <c r="M67" s="254">
        <v>0</v>
      </c>
      <c r="N67" s="254">
        <v>0</v>
      </c>
      <c r="O67" s="254">
        <v>0</v>
      </c>
      <c r="P67" s="253">
        <f t="shared" si="0"/>
        <v>1172257</v>
      </c>
    </row>
    <row r="68" spans="1:16" x14ac:dyDescent="0.25">
      <c r="A68" s="249" t="s">
        <v>202</v>
      </c>
      <c r="B68" s="250"/>
      <c r="C68" s="251"/>
      <c r="D68" s="252" t="s">
        <v>203</v>
      </c>
      <c r="E68" s="253">
        <v>1172257</v>
      </c>
      <c r="F68" s="254">
        <v>1172257</v>
      </c>
      <c r="G68" s="254">
        <v>939830</v>
      </c>
      <c r="H68" s="254">
        <v>0</v>
      </c>
      <c r="I68" s="254">
        <v>0</v>
      </c>
      <c r="J68" s="253">
        <v>0</v>
      </c>
      <c r="K68" s="254">
        <v>0</v>
      </c>
      <c r="L68" s="254">
        <v>0</v>
      </c>
      <c r="M68" s="254">
        <v>0</v>
      </c>
      <c r="N68" s="254">
        <v>0</v>
      </c>
      <c r="O68" s="254">
        <v>0</v>
      </c>
      <c r="P68" s="253">
        <f t="shared" si="0"/>
        <v>1172257</v>
      </c>
    </row>
    <row r="69" spans="1:16" ht="45" x14ac:dyDescent="0.25">
      <c r="A69" s="255" t="s">
        <v>204</v>
      </c>
      <c r="B69" s="255" t="s">
        <v>76</v>
      </c>
      <c r="C69" s="256" t="s">
        <v>21</v>
      </c>
      <c r="D69" s="257" t="s">
        <v>77</v>
      </c>
      <c r="E69" s="258">
        <v>1172257</v>
      </c>
      <c r="F69" s="259">
        <v>1172257</v>
      </c>
      <c r="G69" s="259">
        <v>939830</v>
      </c>
      <c r="H69" s="259">
        <v>0</v>
      </c>
      <c r="I69" s="259">
        <v>0</v>
      </c>
      <c r="J69" s="258">
        <v>0</v>
      </c>
      <c r="K69" s="259">
        <v>0</v>
      </c>
      <c r="L69" s="259">
        <v>0</v>
      </c>
      <c r="M69" s="259">
        <v>0</v>
      </c>
      <c r="N69" s="259">
        <v>0</v>
      </c>
      <c r="O69" s="259">
        <v>0</v>
      </c>
      <c r="P69" s="258">
        <f t="shared" si="0"/>
        <v>1172257</v>
      </c>
    </row>
    <row r="70" spans="1:16" x14ac:dyDescent="0.25">
      <c r="A70" s="249" t="s">
        <v>205</v>
      </c>
      <c r="B70" s="250"/>
      <c r="C70" s="251"/>
      <c r="D70" s="252" t="s">
        <v>206</v>
      </c>
      <c r="E70" s="253">
        <v>6399854</v>
      </c>
      <c r="F70" s="254">
        <v>6399854</v>
      </c>
      <c r="G70" s="254">
        <v>3843425</v>
      </c>
      <c r="H70" s="254">
        <v>82385</v>
      </c>
      <c r="I70" s="254">
        <v>0</v>
      </c>
      <c r="J70" s="253">
        <v>161750</v>
      </c>
      <c r="K70" s="254">
        <v>161750</v>
      </c>
      <c r="L70" s="254">
        <v>0</v>
      </c>
      <c r="M70" s="254">
        <v>0</v>
      </c>
      <c r="N70" s="254">
        <v>0</v>
      </c>
      <c r="O70" s="254">
        <v>161750</v>
      </c>
      <c r="P70" s="253">
        <f t="shared" si="0"/>
        <v>6561604</v>
      </c>
    </row>
    <row r="71" spans="1:16" x14ac:dyDescent="0.25">
      <c r="A71" s="249" t="s">
        <v>207</v>
      </c>
      <c r="B71" s="250"/>
      <c r="C71" s="251"/>
      <c r="D71" s="252" t="s">
        <v>206</v>
      </c>
      <c r="E71" s="253">
        <v>6399854</v>
      </c>
      <c r="F71" s="254">
        <v>6399854</v>
      </c>
      <c r="G71" s="254">
        <v>3843425</v>
      </c>
      <c r="H71" s="254">
        <v>82385</v>
      </c>
      <c r="I71" s="254">
        <v>0</v>
      </c>
      <c r="J71" s="253">
        <v>161750</v>
      </c>
      <c r="K71" s="254">
        <v>161750</v>
      </c>
      <c r="L71" s="254">
        <v>0</v>
      </c>
      <c r="M71" s="254">
        <v>0</v>
      </c>
      <c r="N71" s="254">
        <v>0</v>
      </c>
      <c r="O71" s="254">
        <v>161750</v>
      </c>
      <c r="P71" s="253">
        <f t="shared" si="0"/>
        <v>6561604</v>
      </c>
    </row>
    <row r="72" spans="1:16" ht="45" x14ac:dyDescent="0.25">
      <c r="A72" s="255" t="s">
        <v>208</v>
      </c>
      <c r="B72" s="255" t="s">
        <v>76</v>
      </c>
      <c r="C72" s="256" t="s">
        <v>21</v>
      </c>
      <c r="D72" s="257" t="s">
        <v>77</v>
      </c>
      <c r="E72" s="258">
        <v>5500156</v>
      </c>
      <c r="F72" s="259">
        <v>5500156</v>
      </c>
      <c r="G72" s="259">
        <v>3843425</v>
      </c>
      <c r="H72" s="259">
        <v>82385</v>
      </c>
      <c r="I72" s="259">
        <v>0</v>
      </c>
      <c r="J72" s="258">
        <v>61800</v>
      </c>
      <c r="K72" s="259">
        <v>61800</v>
      </c>
      <c r="L72" s="259">
        <v>0</v>
      </c>
      <c r="M72" s="259">
        <v>0</v>
      </c>
      <c r="N72" s="259">
        <v>0</v>
      </c>
      <c r="O72" s="259">
        <v>61800</v>
      </c>
      <c r="P72" s="258">
        <f t="shared" si="0"/>
        <v>5561956</v>
      </c>
    </row>
    <row r="73" spans="1:16" ht="30" x14ac:dyDescent="0.25">
      <c r="A73" s="255" t="s">
        <v>408</v>
      </c>
      <c r="B73" s="255" t="s">
        <v>48</v>
      </c>
      <c r="C73" s="256" t="s">
        <v>47</v>
      </c>
      <c r="D73" s="257" t="s">
        <v>49</v>
      </c>
      <c r="E73" s="258">
        <v>899698</v>
      </c>
      <c r="F73" s="259">
        <v>899698</v>
      </c>
      <c r="G73" s="259">
        <v>0</v>
      </c>
      <c r="H73" s="259">
        <v>0</v>
      </c>
      <c r="I73" s="259">
        <v>0</v>
      </c>
      <c r="J73" s="258">
        <v>99950</v>
      </c>
      <c r="K73" s="259">
        <v>99950</v>
      </c>
      <c r="L73" s="259">
        <v>0</v>
      </c>
      <c r="M73" s="259">
        <v>0</v>
      </c>
      <c r="N73" s="259">
        <v>0</v>
      </c>
      <c r="O73" s="259">
        <v>99950</v>
      </c>
      <c r="P73" s="258">
        <f t="shared" si="0"/>
        <v>999648</v>
      </c>
    </row>
    <row r="74" spans="1:16" ht="42.75" x14ac:dyDescent="0.25">
      <c r="A74" s="249" t="s">
        <v>71</v>
      </c>
      <c r="B74" s="250"/>
      <c r="C74" s="251"/>
      <c r="D74" s="252" t="s">
        <v>72</v>
      </c>
      <c r="E74" s="253">
        <v>2269373</v>
      </c>
      <c r="F74" s="254">
        <v>2169373</v>
      </c>
      <c r="G74" s="254">
        <v>1745715</v>
      </c>
      <c r="H74" s="254">
        <v>0</v>
      </c>
      <c r="I74" s="254">
        <v>0</v>
      </c>
      <c r="J74" s="253">
        <v>0</v>
      </c>
      <c r="K74" s="254">
        <v>0</v>
      </c>
      <c r="L74" s="254">
        <v>0</v>
      </c>
      <c r="M74" s="254">
        <v>0</v>
      </c>
      <c r="N74" s="254">
        <v>0</v>
      </c>
      <c r="O74" s="254">
        <v>0</v>
      </c>
      <c r="P74" s="253">
        <f t="shared" si="0"/>
        <v>2269373</v>
      </c>
    </row>
    <row r="75" spans="1:16" x14ac:dyDescent="0.25">
      <c r="A75" s="249" t="s">
        <v>73</v>
      </c>
      <c r="B75" s="250"/>
      <c r="C75" s="251"/>
      <c r="D75" s="252" t="s">
        <v>74</v>
      </c>
      <c r="E75" s="253">
        <v>2269373</v>
      </c>
      <c r="F75" s="254">
        <v>2169373</v>
      </c>
      <c r="G75" s="254">
        <v>1745715</v>
      </c>
      <c r="H75" s="254">
        <v>0</v>
      </c>
      <c r="I75" s="254">
        <v>0</v>
      </c>
      <c r="J75" s="253">
        <v>0</v>
      </c>
      <c r="K75" s="254">
        <v>0</v>
      </c>
      <c r="L75" s="254">
        <v>0</v>
      </c>
      <c r="M75" s="254">
        <v>0</v>
      </c>
      <c r="N75" s="254">
        <v>0</v>
      </c>
      <c r="O75" s="254">
        <v>0</v>
      </c>
      <c r="P75" s="253">
        <f t="shared" si="0"/>
        <v>2269373</v>
      </c>
    </row>
    <row r="76" spans="1:16" ht="45" x14ac:dyDescent="0.25">
      <c r="A76" s="255" t="s">
        <v>75</v>
      </c>
      <c r="B76" s="255" t="s">
        <v>76</v>
      </c>
      <c r="C76" s="256" t="s">
        <v>21</v>
      </c>
      <c r="D76" s="257" t="s">
        <v>77</v>
      </c>
      <c r="E76" s="258">
        <v>2169373</v>
      </c>
      <c r="F76" s="259">
        <v>2169373</v>
      </c>
      <c r="G76" s="259">
        <v>1745715</v>
      </c>
      <c r="H76" s="259">
        <v>0</v>
      </c>
      <c r="I76" s="259">
        <v>0</v>
      </c>
      <c r="J76" s="258">
        <v>0</v>
      </c>
      <c r="K76" s="259">
        <v>0</v>
      </c>
      <c r="L76" s="259">
        <v>0</v>
      </c>
      <c r="M76" s="259">
        <v>0</v>
      </c>
      <c r="N76" s="259">
        <v>0</v>
      </c>
      <c r="O76" s="259">
        <v>0</v>
      </c>
      <c r="P76" s="258">
        <f t="shared" si="0"/>
        <v>2169373</v>
      </c>
    </row>
    <row r="77" spans="1:16" x14ac:dyDescent="0.25">
      <c r="A77" s="255" t="s">
        <v>78</v>
      </c>
      <c r="B77" s="255" t="s">
        <v>80</v>
      </c>
      <c r="C77" s="256" t="s">
        <v>79</v>
      </c>
      <c r="D77" s="257" t="s">
        <v>81</v>
      </c>
      <c r="E77" s="258">
        <v>100000</v>
      </c>
      <c r="F77" s="259">
        <v>0</v>
      </c>
      <c r="G77" s="259">
        <v>0</v>
      </c>
      <c r="H77" s="259">
        <v>0</v>
      </c>
      <c r="I77" s="259">
        <v>0</v>
      </c>
      <c r="J77" s="258">
        <v>0</v>
      </c>
      <c r="K77" s="259">
        <v>0</v>
      </c>
      <c r="L77" s="259">
        <v>0</v>
      </c>
      <c r="M77" s="259">
        <v>0</v>
      </c>
      <c r="N77" s="259">
        <v>0</v>
      </c>
      <c r="O77" s="259">
        <v>0</v>
      </c>
      <c r="P77" s="258">
        <f t="shared" ref="P77:P78" si="1">E77+J77</f>
        <v>100000</v>
      </c>
    </row>
    <row r="78" spans="1:16" x14ac:dyDescent="0.25">
      <c r="A78" s="260" t="s">
        <v>82</v>
      </c>
      <c r="B78" s="261" t="s">
        <v>82</v>
      </c>
      <c r="C78" s="262" t="s">
        <v>82</v>
      </c>
      <c r="D78" s="263" t="s">
        <v>83</v>
      </c>
      <c r="E78" s="253">
        <v>218952540.56999999</v>
      </c>
      <c r="F78" s="253">
        <v>177230332.56999999</v>
      </c>
      <c r="G78" s="253">
        <v>80720661.960000008</v>
      </c>
      <c r="H78" s="253">
        <v>13203091</v>
      </c>
      <c r="I78" s="253">
        <v>41622208</v>
      </c>
      <c r="J78" s="253">
        <v>227651437</v>
      </c>
      <c r="K78" s="253">
        <v>142311729</v>
      </c>
      <c r="L78" s="253">
        <v>675776</v>
      </c>
      <c r="M78" s="253">
        <v>0</v>
      </c>
      <c r="N78" s="253">
        <v>0</v>
      </c>
      <c r="O78" s="253">
        <v>226975661</v>
      </c>
      <c r="P78" s="253">
        <f t="shared" si="1"/>
        <v>446603977.56999999</v>
      </c>
    </row>
    <row r="79" spans="1:16" x14ac:dyDescent="0.25">
      <c r="A79" s="233"/>
      <c r="B79" s="233"/>
      <c r="C79" s="233"/>
      <c r="D79" s="233"/>
      <c r="E79" s="233"/>
      <c r="F79" s="233"/>
      <c r="G79" s="233"/>
      <c r="H79" s="233"/>
      <c r="I79" s="233"/>
      <c r="J79" s="233"/>
      <c r="K79" s="233"/>
      <c r="L79" s="233"/>
      <c r="M79" s="233"/>
      <c r="N79" s="233"/>
      <c r="O79" s="233"/>
      <c r="P79" s="233"/>
    </row>
    <row r="80" spans="1:16" x14ac:dyDescent="0.25">
      <c r="A80" s="233"/>
      <c r="B80" s="233"/>
      <c r="C80" s="233"/>
      <c r="D80" s="233"/>
      <c r="E80" s="233"/>
      <c r="F80" s="233"/>
      <c r="G80" s="233"/>
      <c r="H80" s="233"/>
      <c r="I80" s="233"/>
      <c r="J80" s="233"/>
      <c r="K80" s="233"/>
      <c r="L80" s="233"/>
      <c r="M80" s="233"/>
      <c r="N80" s="233"/>
      <c r="O80" s="233"/>
      <c r="P80" s="233"/>
    </row>
    <row r="81" spans="1:16" x14ac:dyDescent="0.25">
      <c r="A81" s="265" t="s">
        <v>84</v>
      </c>
      <c r="B81" s="265"/>
      <c r="C81" s="265"/>
      <c r="D81" s="265"/>
      <c r="E81" s="233"/>
      <c r="F81" s="233"/>
      <c r="G81" s="233"/>
      <c r="H81" s="233"/>
      <c r="I81" s="247" t="s">
        <v>85</v>
      </c>
      <c r="J81" s="233"/>
      <c r="K81" s="233"/>
      <c r="L81" s="233"/>
      <c r="M81" s="233"/>
      <c r="N81" s="233"/>
      <c r="O81" s="233"/>
      <c r="P81" s="233"/>
    </row>
    <row r="82" spans="1:16" x14ac:dyDescent="0.25">
      <c r="A82" s="233"/>
      <c r="B82" s="233"/>
      <c r="C82" s="233"/>
      <c r="D82" s="233"/>
      <c r="E82" s="233"/>
      <c r="F82" s="233"/>
      <c r="G82" s="233"/>
      <c r="H82" s="233"/>
      <c r="I82" s="233"/>
      <c r="J82" s="233"/>
      <c r="K82" s="233"/>
      <c r="L82" s="233"/>
      <c r="M82" s="233"/>
      <c r="N82" s="233"/>
      <c r="O82" s="233"/>
      <c r="P82" s="233"/>
    </row>
    <row r="83" spans="1:16" x14ac:dyDescent="0.25">
      <c r="A83" s="233"/>
      <c r="B83" s="233"/>
      <c r="C83" s="233"/>
      <c r="D83" s="233"/>
      <c r="E83" s="233"/>
      <c r="F83" s="233"/>
      <c r="G83" s="233"/>
      <c r="H83" s="233"/>
      <c r="I83" s="233"/>
      <c r="J83" s="233"/>
      <c r="K83" s="233"/>
      <c r="L83" s="233"/>
      <c r="M83" s="233"/>
      <c r="N83" s="233"/>
      <c r="O83" s="233"/>
      <c r="P83" s="233"/>
    </row>
  </sheetData>
  <mergeCells count="24">
    <mergeCell ref="J9:O9"/>
    <mergeCell ref="P9:P12"/>
    <mergeCell ref="E10:E12"/>
    <mergeCell ref="A9:A12"/>
    <mergeCell ref="B9:B12"/>
    <mergeCell ref="C9:C12"/>
    <mergeCell ref="D9:D12"/>
    <mergeCell ref="E9:I9"/>
    <mergeCell ref="N2:O2"/>
    <mergeCell ref="A81:D81"/>
    <mergeCell ref="M10:N10"/>
    <mergeCell ref="O10:O12"/>
    <mergeCell ref="G11:G12"/>
    <mergeCell ref="H11:H12"/>
    <mergeCell ref="M11:M12"/>
    <mergeCell ref="N11:N12"/>
    <mergeCell ref="F10:F12"/>
    <mergeCell ref="G10:H10"/>
    <mergeCell ref="I10:I12"/>
    <mergeCell ref="J10:J12"/>
    <mergeCell ref="K10:K12"/>
    <mergeCell ref="L10:L12"/>
    <mergeCell ref="A5:P5"/>
    <mergeCell ref="A6:P6"/>
  </mergeCells>
  <pageMargins left="0.19685039370078741" right="0.19685039370078741" top="0.39370078740157483" bottom="0.19685039370078741" header="0" footer="0"/>
  <pageSetup paperSize="9" scale="61" fitToHeight="50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90"/>
  <sheetViews>
    <sheetView topLeftCell="A54" workbookViewId="0">
      <selection activeCell="M45" sqref="M45"/>
    </sheetView>
  </sheetViews>
  <sheetFormatPr defaultRowHeight="12.75" x14ac:dyDescent="0.2"/>
  <cols>
    <col min="1" max="1" width="14.7109375" customWidth="1"/>
    <col min="2" max="2" width="13.85546875" customWidth="1"/>
    <col min="3" max="3" width="83.140625" customWidth="1"/>
    <col min="4" max="4" width="18.28515625" customWidth="1"/>
  </cols>
  <sheetData>
    <row r="1" spans="1:21" ht="15" x14ac:dyDescent="0.25">
      <c r="A1" s="1"/>
      <c r="B1" s="1"/>
      <c r="C1" s="1"/>
      <c r="D1" s="1" t="s">
        <v>88</v>
      </c>
    </row>
    <row r="2" spans="1:21" ht="33.75" customHeight="1" x14ac:dyDescent="0.25">
      <c r="A2" s="1"/>
      <c r="B2" s="1"/>
      <c r="C2" s="1"/>
      <c r="D2" s="8" t="s">
        <v>218</v>
      </c>
      <c r="E2" s="8"/>
    </row>
    <row r="3" spans="1:21" ht="18.75" customHeight="1" x14ac:dyDescent="0.25">
      <c r="A3" s="1"/>
      <c r="B3" s="1"/>
      <c r="C3" s="1"/>
      <c r="D3" s="1" t="s">
        <v>449</v>
      </c>
      <c r="E3" s="1"/>
    </row>
    <row r="4" spans="1:21" ht="15" x14ac:dyDescent="0.25">
      <c r="A4" s="1"/>
      <c r="B4" s="1"/>
      <c r="C4" s="1"/>
      <c r="D4" s="1"/>
    </row>
    <row r="5" spans="1:21" ht="15" x14ac:dyDescent="0.25">
      <c r="A5" s="1"/>
      <c r="B5" s="1"/>
      <c r="C5" s="1"/>
      <c r="D5" s="1"/>
    </row>
    <row r="6" spans="1:21" ht="15" x14ac:dyDescent="0.25">
      <c r="A6" s="1"/>
      <c r="B6" s="1"/>
      <c r="C6" s="1"/>
      <c r="D6" s="1"/>
    </row>
    <row r="7" spans="1:21" ht="15.75" x14ac:dyDescent="0.25">
      <c r="A7" s="278" t="s">
        <v>143</v>
      </c>
      <c r="B7" s="278"/>
      <c r="C7" s="278"/>
      <c r="D7" s="278"/>
    </row>
    <row r="8" spans="1:21" ht="15.75" x14ac:dyDescent="0.25">
      <c r="A8" s="279" t="s">
        <v>86</v>
      </c>
      <c r="B8" s="279"/>
      <c r="C8" s="279"/>
      <c r="D8" s="279"/>
    </row>
    <row r="9" spans="1:21" ht="15" customHeight="1" x14ac:dyDescent="0.2">
      <c r="A9" s="280" t="s">
        <v>89</v>
      </c>
      <c r="B9" s="280"/>
      <c r="C9" s="280"/>
      <c r="D9" s="280"/>
    </row>
    <row r="10" spans="1:21" ht="14.25" x14ac:dyDescent="0.2">
      <c r="A10" s="281" t="s">
        <v>90</v>
      </c>
      <c r="B10" s="281"/>
      <c r="C10" s="281"/>
      <c r="D10" s="281"/>
    </row>
    <row r="11" spans="1:21" ht="15" x14ac:dyDescent="0.25">
      <c r="A11" s="1"/>
      <c r="B11" s="1"/>
      <c r="C11" s="1"/>
      <c r="D11" s="1"/>
    </row>
    <row r="12" spans="1:21" ht="48" customHeight="1" x14ac:dyDescent="0.25">
      <c r="A12" s="282" t="s">
        <v>91</v>
      </c>
      <c r="B12" s="283"/>
      <c r="C12" s="3" t="s">
        <v>92</v>
      </c>
      <c r="D12" s="9" t="s">
        <v>93</v>
      </c>
      <c r="E12" s="2"/>
      <c r="F12" s="2"/>
      <c r="G12" s="2"/>
      <c r="H12" s="2"/>
      <c r="I12" s="2"/>
      <c r="J12" s="2"/>
      <c r="K12" s="2"/>
      <c r="L12" s="2"/>
      <c r="M12" s="1"/>
      <c r="N12" s="1"/>
      <c r="O12" s="1"/>
      <c r="P12" s="1"/>
      <c r="Q12" s="1"/>
      <c r="R12" s="1"/>
      <c r="S12" s="1"/>
      <c r="T12" s="1"/>
      <c r="U12" s="1"/>
    </row>
    <row r="13" spans="1:21" ht="15" x14ac:dyDescent="0.25">
      <c r="A13" s="284">
        <v>1</v>
      </c>
      <c r="B13" s="285"/>
      <c r="C13" s="9">
        <v>2</v>
      </c>
      <c r="D13" s="9">
        <v>3</v>
      </c>
      <c r="E13" s="1"/>
      <c r="F13" s="1"/>
      <c r="G13" s="1"/>
      <c r="H13" s="1"/>
      <c r="I13" s="1"/>
      <c r="J13" s="1"/>
      <c r="K13" s="1"/>
      <c r="L13" s="1"/>
      <c r="M13" s="1"/>
      <c r="N13" s="1"/>
      <c r="O13" s="1"/>
      <c r="P13" s="1"/>
      <c r="Q13" s="1"/>
      <c r="R13" s="1"/>
      <c r="S13" s="1"/>
      <c r="T13" s="1"/>
      <c r="U13" s="1"/>
    </row>
    <row r="14" spans="1:21" ht="15" x14ac:dyDescent="0.25">
      <c r="A14" s="277" t="s">
        <v>94</v>
      </c>
      <c r="B14" s="277"/>
      <c r="C14" s="277"/>
      <c r="D14" s="277"/>
      <c r="E14" s="1"/>
      <c r="F14" s="1"/>
      <c r="G14" s="1"/>
      <c r="H14" s="1"/>
      <c r="I14" s="1"/>
      <c r="J14" s="1"/>
      <c r="K14" s="1"/>
      <c r="L14" s="1"/>
      <c r="M14" s="1"/>
      <c r="N14" s="1"/>
      <c r="O14" s="1"/>
      <c r="P14" s="1"/>
      <c r="Q14" s="1"/>
      <c r="R14" s="1"/>
      <c r="S14" s="1"/>
      <c r="T14" s="1"/>
      <c r="U14" s="1"/>
    </row>
    <row r="15" spans="1:21" ht="26.25" customHeight="1" x14ac:dyDescent="0.25">
      <c r="A15" s="291">
        <v>41020100</v>
      </c>
      <c r="B15" s="292"/>
      <c r="C15" s="10" t="s">
        <v>120</v>
      </c>
      <c r="D15" s="11">
        <f>D16</f>
        <v>7320600</v>
      </c>
      <c r="E15" s="1"/>
      <c r="F15" s="1"/>
      <c r="G15" s="1"/>
      <c r="H15" s="1"/>
      <c r="I15" s="1"/>
      <c r="J15" s="1"/>
      <c r="K15" s="1"/>
      <c r="L15" s="1"/>
      <c r="M15" s="1"/>
      <c r="N15" s="1"/>
      <c r="O15" s="1"/>
      <c r="P15" s="1"/>
      <c r="Q15" s="1"/>
      <c r="R15" s="1"/>
      <c r="S15" s="1"/>
      <c r="T15" s="1"/>
      <c r="U15" s="1"/>
    </row>
    <row r="16" spans="1:21" ht="17.25" customHeight="1" x14ac:dyDescent="0.25">
      <c r="A16" s="284">
        <v>9900000000</v>
      </c>
      <c r="B16" s="285"/>
      <c r="C16" s="12" t="s">
        <v>95</v>
      </c>
      <c r="D16" s="13">
        <v>7320600</v>
      </c>
      <c r="E16" s="1"/>
      <c r="F16" s="1"/>
      <c r="G16" s="1"/>
      <c r="H16" s="1"/>
      <c r="I16" s="1"/>
      <c r="J16" s="1"/>
      <c r="K16" s="1"/>
      <c r="L16" s="1"/>
      <c r="M16" s="1"/>
      <c r="N16" s="1"/>
      <c r="O16" s="1"/>
      <c r="P16" s="1"/>
      <c r="Q16" s="1"/>
      <c r="R16" s="1"/>
      <c r="S16" s="1"/>
      <c r="T16" s="1"/>
      <c r="U16" s="1"/>
    </row>
    <row r="17" spans="1:21" ht="63.75" customHeight="1" x14ac:dyDescent="0.25">
      <c r="A17" s="291">
        <v>41021400</v>
      </c>
      <c r="B17" s="292"/>
      <c r="C17" s="129" t="s">
        <v>312</v>
      </c>
      <c r="D17" s="128">
        <f>D18</f>
        <v>16613800</v>
      </c>
      <c r="E17" s="1"/>
      <c r="F17" s="1"/>
      <c r="G17" s="1"/>
      <c r="H17" s="1"/>
      <c r="I17" s="1"/>
      <c r="J17" s="1"/>
      <c r="K17" s="1"/>
      <c r="L17" s="1"/>
      <c r="M17" s="1"/>
      <c r="N17" s="1"/>
      <c r="O17" s="1"/>
      <c r="P17" s="1"/>
      <c r="Q17" s="1"/>
      <c r="R17" s="1"/>
      <c r="S17" s="1"/>
      <c r="T17" s="1"/>
      <c r="U17" s="1"/>
    </row>
    <row r="18" spans="1:21" ht="20.25" customHeight="1" x14ac:dyDescent="0.25">
      <c r="A18" s="284">
        <v>9900000000</v>
      </c>
      <c r="B18" s="285"/>
      <c r="C18" s="12" t="s">
        <v>95</v>
      </c>
      <c r="D18" s="143">
        <f>2498900+3074600+6449000+4591300</f>
        <v>16613800</v>
      </c>
      <c r="E18" s="1"/>
      <c r="F18" s="1"/>
      <c r="G18" s="1"/>
      <c r="H18" s="1"/>
      <c r="I18" s="1"/>
      <c r="J18" s="1"/>
      <c r="K18" s="1"/>
      <c r="L18" s="1"/>
      <c r="M18" s="1"/>
      <c r="N18" s="1"/>
      <c r="O18" s="1"/>
      <c r="P18" s="1"/>
      <c r="Q18" s="1"/>
      <c r="R18" s="1"/>
      <c r="S18" s="1"/>
      <c r="T18" s="1"/>
      <c r="U18" s="1"/>
    </row>
    <row r="19" spans="1:21" ht="30.75" customHeight="1" x14ac:dyDescent="0.25">
      <c r="A19" s="291">
        <v>41032800</v>
      </c>
      <c r="B19" s="292"/>
      <c r="C19" s="10" t="s">
        <v>385</v>
      </c>
      <c r="D19" s="11">
        <f>D20</f>
        <v>65286261</v>
      </c>
      <c r="E19" s="1"/>
      <c r="F19" s="1"/>
      <c r="G19" s="1"/>
      <c r="H19" s="1"/>
      <c r="I19" s="1"/>
      <c r="J19" s="1"/>
      <c r="K19" s="1"/>
      <c r="L19" s="1"/>
      <c r="M19" s="1"/>
      <c r="N19" s="1"/>
      <c r="O19" s="1"/>
      <c r="P19" s="1"/>
      <c r="Q19" s="1"/>
      <c r="R19" s="1"/>
      <c r="S19" s="1"/>
      <c r="T19" s="1"/>
      <c r="U19" s="1"/>
    </row>
    <row r="20" spans="1:21" ht="20.25" customHeight="1" x14ac:dyDescent="0.25">
      <c r="A20" s="284">
        <v>9900000000</v>
      </c>
      <c r="B20" s="285"/>
      <c r="C20" s="12" t="s">
        <v>95</v>
      </c>
      <c r="D20" s="13">
        <v>65286261</v>
      </c>
      <c r="E20" s="1"/>
      <c r="F20" s="1"/>
      <c r="G20" s="1"/>
      <c r="H20" s="1"/>
      <c r="I20" s="1"/>
      <c r="J20" s="1"/>
      <c r="K20" s="1"/>
      <c r="L20" s="1"/>
      <c r="M20" s="1"/>
      <c r="N20" s="1"/>
      <c r="O20" s="1"/>
      <c r="P20" s="1"/>
      <c r="Q20" s="1"/>
      <c r="R20" s="1"/>
      <c r="S20" s="1"/>
      <c r="T20" s="1"/>
      <c r="U20" s="1"/>
    </row>
    <row r="21" spans="1:21" ht="39" customHeight="1" x14ac:dyDescent="0.25">
      <c r="A21" s="291">
        <v>41033300</v>
      </c>
      <c r="B21" s="292"/>
      <c r="C21" s="10" t="s">
        <v>453</v>
      </c>
      <c r="D21" s="128">
        <f>D22</f>
        <v>133600</v>
      </c>
      <c r="E21" s="1"/>
      <c r="F21" s="1"/>
      <c r="G21" s="1"/>
      <c r="H21" s="1"/>
      <c r="I21" s="1"/>
      <c r="J21" s="1"/>
      <c r="K21" s="1"/>
      <c r="L21" s="1"/>
      <c r="M21" s="1"/>
      <c r="N21" s="1"/>
      <c r="O21" s="1"/>
      <c r="P21" s="1"/>
      <c r="Q21" s="1"/>
      <c r="R21" s="1"/>
      <c r="S21" s="1"/>
      <c r="T21" s="1"/>
      <c r="U21" s="1"/>
    </row>
    <row r="22" spans="1:21" ht="20.25" customHeight="1" x14ac:dyDescent="0.25">
      <c r="A22" s="284">
        <v>9900000000</v>
      </c>
      <c r="B22" s="285"/>
      <c r="C22" s="12" t="s">
        <v>95</v>
      </c>
      <c r="D22" s="13">
        <v>133600</v>
      </c>
      <c r="E22" s="1"/>
      <c r="F22" s="1"/>
      <c r="G22" s="1"/>
      <c r="H22" s="1"/>
      <c r="I22" s="1"/>
      <c r="J22" s="1"/>
      <c r="K22" s="1"/>
      <c r="L22" s="1"/>
      <c r="M22" s="1"/>
      <c r="N22" s="1"/>
      <c r="O22" s="1"/>
      <c r="P22" s="1"/>
      <c r="Q22" s="1"/>
      <c r="R22" s="1"/>
      <c r="S22" s="1"/>
      <c r="T22" s="1"/>
      <c r="U22" s="1"/>
    </row>
    <row r="23" spans="1:21" ht="54.75" customHeight="1" x14ac:dyDescent="0.25">
      <c r="A23" s="291">
        <v>41033500</v>
      </c>
      <c r="B23" s="292"/>
      <c r="C23" s="10" t="s">
        <v>417</v>
      </c>
      <c r="D23" s="11">
        <f>D24</f>
        <v>14443900</v>
      </c>
      <c r="E23" s="1"/>
      <c r="F23" s="1"/>
      <c r="G23" s="1"/>
      <c r="H23" s="1"/>
      <c r="I23" s="1"/>
      <c r="J23" s="1"/>
      <c r="K23" s="1"/>
      <c r="L23" s="1"/>
      <c r="M23" s="1"/>
      <c r="N23" s="1"/>
      <c r="O23" s="1"/>
      <c r="P23" s="1"/>
      <c r="Q23" s="1"/>
      <c r="R23" s="1"/>
      <c r="S23" s="1"/>
      <c r="T23" s="1"/>
      <c r="U23" s="1"/>
    </row>
    <row r="24" spans="1:21" ht="20.25" customHeight="1" x14ac:dyDescent="0.25">
      <c r="A24" s="284">
        <v>9900000000</v>
      </c>
      <c r="B24" s="285"/>
      <c r="C24" s="12" t="s">
        <v>95</v>
      </c>
      <c r="D24" s="13">
        <v>14443900</v>
      </c>
      <c r="E24" s="1"/>
      <c r="F24" s="1"/>
      <c r="G24" s="1"/>
      <c r="H24" s="1"/>
      <c r="I24" s="1"/>
      <c r="J24" s="1"/>
      <c r="K24" s="1"/>
      <c r="L24" s="1"/>
      <c r="M24" s="1"/>
      <c r="N24" s="1"/>
      <c r="O24" s="1"/>
      <c r="P24" s="1"/>
      <c r="Q24" s="1"/>
      <c r="R24" s="1"/>
      <c r="S24" s="1"/>
      <c r="T24" s="1"/>
      <c r="U24" s="1"/>
    </row>
    <row r="25" spans="1:21" ht="20.25" customHeight="1" x14ac:dyDescent="0.25">
      <c r="A25" s="291">
        <v>41033900</v>
      </c>
      <c r="B25" s="292"/>
      <c r="C25" s="10" t="s">
        <v>144</v>
      </c>
      <c r="D25" s="11">
        <f>D26</f>
        <v>44991500</v>
      </c>
      <c r="E25" s="1"/>
      <c r="F25" s="1"/>
      <c r="G25" s="1"/>
      <c r="H25" s="1"/>
      <c r="I25" s="1"/>
      <c r="J25" s="1"/>
      <c r="K25" s="1"/>
      <c r="L25" s="1"/>
      <c r="M25" s="1"/>
      <c r="N25" s="1"/>
      <c r="O25" s="1"/>
      <c r="P25" s="1"/>
      <c r="Q25" s="1"/>
      <c r="R25" s="1"/>
      <c r="S25" s="1"/>
      <c r="T25" s="1"/>
      <c r="U25" s="1"/>
    </row>
    <row r="26" spans="1:21" ht="20.25" customHeight="1" x14ac:dyDescent="0.25">
      <c r="A26" s="284">
        <v>9900000000</v>
      </c>
      <c r="B26" s="285"/>
      <c r="C26" s="12" t="s">
        <v>95</v>
      </c>
      <c r="D26" s="13">
        <v>44991500</v>
      </c>
      <c r="E26" s="1"/>
      <c r="F26" s="1"/>
      <c r="G26" s="1"/>
      <c r="H26" s="1"/>
      <c r="I26" s="1"/>
      <c r="J26" s="1"/>
      <c r="K26" s="1"/>
      <c r="L26" s="1"/>
      <c r="M26" s="1"/>
      <c r="N26" s="1"/>
      <c r="O26" s="1"/>
      <c r="P26" s="1"/>
      <c r="Q26" s="1"/>
      <c r="R26" s="1"/>
      <c r="S26" s="1"/>
      <c r="T26" s="1"/>
      <c r="U26" s="1"/>
    </row>
    <row r="27" spans="1:21" ht="46.5" customHeight="1" x14ac:dyDescent="0.25">
      <c r="A27" s="291">
        <v>41035600</v>
      </c>
      <c r="B27" s="292"/>
      <c r="C27" s="208" t="s">
        <v>431</v>
      </c>
      <c r="D27" s="203">
        <f>D28</f>
        <v>2000000</v>
      </c>
      <c r="E27" s="1"/>
      <c r="F27" s="1"/>
      <c r="G27" s="1"/>
      <c r="H27" s="1"/>
      <c r="I27" s="1"/>
      <c r="J27" s="1"/>
      <c r="K27" s="1"/>
      <c r="L27" s="1"/>
      <c r="M27" s="1"/>
      <c r="N27" s="1"/>
      <c r="O27" s="1"/>
      <c r="P27" s="1"/>
      <c r="Q27" s="1"/>
      <c r="R27" s="1"/>
      <c r="S27" s="1"/>
      <c r="T27" s="1"/>
      <c r="U27" s="1"/>
    </row>
    <row r="28" spans="1:21" ht="20.25" customHeight="1" x14ac:dyDescent="0.25">
      <c r="A28" s="284">
        <v>9900000000</v>
      </c>
      <c r="B28" s="285"/>
      <c r="C28" s="12" t="s">
        <v>95</v>
      </c>
      <c r="D28" s="202">
        <v>2000000</v>
      </c>
      <c r="E28" s="1"/>
      <c r="F28" s="1"/>
      <c r="G28" s="1"/>
      <c r="H28" s="1"/>
      <c r="I28" s="1"/>
      <c r="J28" s="1"/>
      <c r="K28" s="1"/>
      <c r="L28" s="1"/>
      <c r="M28" s="1"/>
      <c r="N28" s="1"/>
      <c r="O28" s="1"/>
      <c r="P28" s="1"/>
      <c r="Q28" s="1"/>
      <c r="R28" s="1"/>
      <c r="S28" s="1"/>
      <c r="T28" s="1"/>
      <c r="U28" s="1"/>
    </row>
    <row r="29" spans="1:21" ht="36" customHeight="1" x14ac:dyDescent="0.25">
      <c r="A29" s="291">
        <v>41051000</v>
      </c>
      <c r="B29" s="292"/>
      <c r="C29" s="10" t="s">
        <v>425</v>
      </c>
      <c r="D29" s="203">
        <f>D30</f>
        <v>900332</v>
      </c>
      <c r="E29" s="1"/>
      <c r="F29" s="1"/>
      <c r="G29" s="1"/>
      <c r="H29" s="1"/>
      <c r="I29" s="1"/>
      <c r="J29" s="1"/>
      <c r="K29" s="1"/>
      <c r="L29" s="1"/>
      <c r="M29" s="1"/>
      <c r="N29" s="1"/>
      <c r="O29" s="1"/>
      <c r="P29" s="1"/>
      <c r="Q29" s="1"/>
      <c r="R29" s="1"/>
      <c r="S29" s="1"/>
      <c r="T29" s="1"/>
      <c r="U29" s="1"/>
    </row>
    <row r="30" spans="1:21" ht="20.25" customHeight="1" x14ac:dyDescent="0.25">
      <c r="A30" s="289" t="s">
        <v>329</v>
      </c>
      <c r="B30" s="290"/>
      <c r="C30" s="149" t="s">
        <v>330</v>
      </c>
      <c r="D30" s="202">
        <f>608300+292032</f>
        <v>900332</v>
      </c>
      <c r="E30" s="1"/>
      <c r="F30" s="1"/>
      <c r="G30" s="1"/>
      <c r="H30" s="1"/>
      <c r="I30" s="1"/>
      <c r="J30" s="1"/>
      <c r="K30" s="1"/>
      <c r="L30" s="1"/>
      <c r="M30" s="1"/>
      <c r="N30" s="1"/>
      <c r="O30" s="1"/>
      <c r="P30" s="1"/>
      <c r="Q30" s="1"/>
      <c r="R30" s="1"/>
      <c r="S30" s="1"/>
      <c r="T30" s="1"/>
      <c r="U30" s="1"/>
    </row>
    <row r="31" spans="1:21" ht="36.75" customHeight="1" x14ac:dyDescent="0.25">
      <c r="A31" s="291">
        <v>41051100</v>
      </c>
      <c r="B31" s="292"/>
      <c r="C31" s="10" t="s">
        <v>376</v>
      </c>
      <c r="D31" s="118">
        <f>SUM(D32:D33)</f>
        <v>6293649</v>
      </c>
      <c r="E31" s="1"/>
      <c r="F31" s="1"/>
      <c r="G31" s="1"/>
      <c r="H31" s="1"/>
      <c r="I31" s="1"/>
      <c r="J31" s="1"/>
      <c r="K31" s="1"/>
      <c r="L31" s="1"/>
      <c r="M31" s="1"/>
      <c r="N31" s="1"/>
      <c r="O31" s="1"/>
      <c r="P31" s="1"/>
      <c r="Q31" s="1"/>
      <c r="R31" s="1"/>
      <c r="S31" s="1"/>
      <c r="T31" s="1"/>
      <c r="U31" s="1"/>
    </row>
    <row r="32" spans="1:21" ht="17.25" customHeight="1" x14ac:dyDescent="0.25">
      <c r="A32" s="289" t="s">
        <v>329</v>
      </c>
      <c r="B32" s="290"/>
      <c r="C32" s="149" t="s">
        <v>330</v>
      </c>
      <c r="D32" s="226">
        <v>2900000</v>
      </c>
      <c r="E32" s="1"/>
      <c r="F32" s="1"/>
      <c r="G32" s="1"/>
      <c r="H32" s="1"/>
      <c r="I32" s="1"/>
      <c r="J32" s="1"/>
      <c r="K32" s="1"/>
      <c r="L32" s="1"/>
      <c r="M32" s="1"/>
      <c r="N32" s="1"/>
      <c r="O32" s="1"/>
      <c r="P32" s="1"/>
      <c r="Q32" s="1"/>
      <c r="R32" s="1"/>
      <c r="S32" s="1"/>
      <c r="T32" s="1"/>
      <c r="U32" s="1"/>
    </row>
    <row r="33" spans="1:21" ht="20.25" customHeight="1" x14ac:dyDescent="0.25">
      <c r="A33" s="289" t="s">
        <v>296</v>
      </c>
      <c r="B33" s="290"/>
      <c r="C33" s="149" t="s">
        <v>297</v>
      </c>
      <c r="D33" s="144">
        <v>3393649</v>
      </c>
      <c r="E33" s="1"/>
      <c r="F33" s="1"/>
      <c r="G33" s="1"/>
      <c r="H33" s="1"/>
      <c r="I33" s="1"/>
      <c r="J33" s="1"/>
      <c r="K33" s="1"/>
      <c r="L33" s="1"/>
      <c r="M33" s="1"/>
      <c r="N33" s="1"/>
      <c r="O33" s="1"/>
      <c r="P33" s="1"/>
      <c r="Q33" s="1"/>
      <c r="R33" s="1"/>
      <c r="S33" s="1"/>
      <c r="T33" s="1"/>
      <c r="U33" s="1"/>
    </row>
    <row r="34" spans="1:21" ht="48.75" customHeight="1" x14ac:dyDescent="0.25">
      <c r="A34" s="291">
        <v>41051400</v>
      </c>
      <c r="B34" s="292"/>
      <c r="C34" s="129" t="s">
        <v>432</v>
      </c>
      <c r="D34" s="128">
        <f>D35</f>
        <v>1247490</v>
      </c>
      <c r="E34" s="1"/>
      <c r="F34" s="1"/>
      <c r="G34" s="1"/>
      <c r="H34" s="1"/>
      <c r="I34" s="1"/>
      <c r="J34" s="1"/>
      <c r="K34" s="1"/>
      <c r="L34" s="1"/>
      <c r="M34" s="1"/>
      <c r="N34" s="1"/>
      <c r="O34" s="1"/>
      <c r="P34" s="1"/>
      <c r="Q34" s="1"/>
      <c r="R34" s="1"/>
      <c r="S34" s="1"/>
      <c r="T34" s="1"/>
      <c r="U34" s="1"/>
    </row>
    <row r="35" spans="1:21" ht="18" customHeight="1" x14ac:dyDescent="0.25">
      <c r="A35" s="289" t="s">
        <v>329</v>
      </c>
      <c r="B35" s="290"/>
      <c r="C35" s="149" t="s">
        <v>330</v>
      </c>
      <c r="D35" s="13">
        <v>1247490</v>
      </c>
      <c r="E35" s="1"/>
      <c r="F35" s="1"/>
      <c r="G35" s="1"/>
      <c r="H35" s="1"/>
      <c r="I35" s="1"/>
      <c r="J35" s="1"/>
      <c r="K35" s="1"/>
      <c r="L35" s="1"/>
      <c r="M35" s="1"/>
      <c r="N35" s="1"/>
      <c r="O35" s="1"/>
      <c r="P35" s="1"/>
      <c r="Q35" s="1"/>
      <c r="R35" s="1"/>
      <c r="S35" s="1"/>
      <c r="T35" s="1"/>
      <c r="U35" s="1"/>
    </row>
    <row r="36" spans="1:21" ht="46.5" customHeight="1" x14ac:dyDescent="0.25">
      <c r="A36" s="291">
        <v>41051700</v>
      </c>
      <c r="B36" s="292"/>
      <c r="C36" s="129" t="s">
        <v>384</v>
      </c>
      <c r="D36" s="128">
        <f>D37</f>
        <v>926663</v>
      </c>
      <c r="E36" s="1"/>
      <c r="F36" s="1"/>
      <c r="G36" s="1"/>
      <c r="H36" s="1"/>
      <c r="I36" s="1"/>
      <c r="J36" s="1"/>
      <c r="K36" s="1"/>
      <c r="L36" s="1"/>
      <c r="M36" s="1"/>
      <c r="N36" s="1"/>
      <c r="O36" s="1"/>
      <c r="P36" s="1"/>
      <c r="Q36" s="1"/>
      <c r="R36" s="1"/>
      <c r="S36" s="1"/>
      <c r="T36" s="1"/>
      <c r="U36" s="1"/>
    </row>
    <row r="37" spans="1:21" ht="17.25" customHeight="1" x14ac:dyDescent="0.25">
      <c r="A37" s="289" t="s">
        <v>329</v>
      </c>
      <c r="B37" s="290"/>
      <c r="C37" s="149" t="s">
        <v>330</v>
      </c>
      <c r="D37" s="13">
        <v>926663</v>
      </c>
      <c r="E37" s="1"/>
      <c r="F37" s="1"/>
      <c r="G37" s="1"/>
      <c r="H37" s="1"/>
      <c r="I37" s="1"/>
      <c r="J37" s="1"/>
      <c r="K37" s="1"/>
      <c r="L37" s="1"/>
      <c r="M37" s="1"/>
      <c r="N37" s="1"/>
      <c r="O37" s="1"/>
      <c r="P37" s="1"/>
      <c r="Q37" s="1"/>
      <c r="R37" s="1"/>
      <c r="S37" s="1"/>
      <c r="T37" s="1"/>
      <c r="U37" s="1"/>
    </row>
    <row r="38" spans="1:21" ht="18" customHeight="1" x14ac:dyDescent="0.25">
      <c r="A38" s="286">
        <v>41053900</v>
      </c>
      <c r="B38" s="287"/>
      <c r="C38" s="148" t="s">
        <v>295</v>
      </c>
      <c r="D38" s="118">
        <f>SUM(D39:D40)</f>
        <v>5740729</v>
      </c>
      <c r="E38" s="1"/>
      <c r="F38" s="1"/>
      <c r="G38" s="1"/>
      <c r="H38" s="1"/>
      <c r="I38" s="1"/>
      <c r="J38" s="1"/>
      <c r="K38" s="1"/>
      <c r="L38" s="1"/>
      <c r="M38" s="1"/>
      <c r="N38" s="1"/>
      <c r="O38" s="1"/>
      <c r="P38" s="1"/>
      <c r="Q38" s="1"/>
      <c r="R38" s="1"/>
      <c r="S38" s="1"/>
      <c r="T38" s="1"/>
      <c r="U38" s="1"/>
    </row>
    <row r="39" spans="1:21" ht="18" customHeight="1" x14ac:dyDescent="0.25">
      <c r="A39" s="289" t="s">
        <v>329</v>
      </c>
      <c r="B39" s="290"/>
      <c r="C39" s="149" t="s">
        <v>330</v>
      </c>
      <c r="D39" s="226">
        <f>108000</f>
        <v>108000</v>
      </c>
      <c r="E39" s="1"/>
      <c r="F39" s="1"/>
      <c r="G39" s="1"/>
      <c r="H39" s="1"/>
      <c r="I39" s="1"/>
      <c r="J39" s="1"/>
      <c r="K39" s="1"/>
      <c r="L39" s="1"/>
      <c r="M39" s="1"/>
      <c r="N39" s="1"/>
      <c r="O39" s="1"/>
      <c r="P39" s="1"/>
      <c r="Q39" s="1"/>
      <c r="R39" s="1"/>
      <c r="S39" s="1"/>
      <c r="T39" s="1"/>
      <c r="U39" s="1"/>
    </row>
    <row r="40" spans="1:21" ht="16.5" customHeight="1" x14ac:dyDescent="0.25">
      <c r="A40" s="289" t="s">
        <v>296</v>
      </c>
      <c r="B40" s="290"/>
      <c r="C40" s="149" t="s">
        <v>297</v>
      </c>
      <c r="D40" s="144">
        <f>991459+1400000+1600000+1641270</f>
        <v>5632729</v>
      </c>
      <c r="E40" s="1"/>
      <c r="F40" s="1"/>
      <c r="G40" s="1"/>
      <c r="H40" s="1"/>
      <c r="I40" s="1"/>
      <c r="J40" s="1"/>
      <c r="K40" s="1"/>
      <c r="L40" s="1"/>
      <c r="M40" s="1"/>
      <c r="N40" s="1"/>
      <c r="O40" s="1"/>
      <c r="P40" s="1"/>
      <c r="Q40" s="1"/>
      <c r="R40" s="1"/>
      <c r="S40" s="1"/>
      <c r="T40" s="1"/>
      <c r="U40" s="1"/>
    </row>
    <row r="41" spans="1:21" ht="63" customHeight="1" x14ac:dyDescent="0.25">
      <c r="A41" s="297">
        <v>41059300</v>
      </c>
      <c r="B41" s="298"/>
      <c r="C41" s="228" t="s">
        <v>452</v>
      </c>
      <c r="D41" s="118">
        <f>SUM(D42:D43)</f>
        <v>30715</v>
      </c>
      <c r="E41" s="1"/>
      <c r="F41" s="1"/>
      <c r="G41" s="1"/>
      <c r="H41" s="1"/>
      <c r="I41" s="1"/>
      <c r="J41" s="1"/>
      <c r="K41" s="1"/>
      <c r="L41" s="1"/>
      <c r="M41" s="1"/>
      <c r="N41" s="1"/>
      <c r="O41" s="1"/>
      <c r="P41" s="1"/>
      <c r="Q41" s="1"/>
      <c r="R41" s="1"/>
      <c r="S41" s="1"/>
      <c r="T41" s="1"/>
      <c r="U41" s="1"/>
    </row>
    <row r="42" spans="1:21" ht="16.5" customHeight="1" x14ac:dyDescent="0.25">
      <c r="A42" s="289" t="s">
        <v>329</v>
      </c>
      <c r="B42" s="290"/>
      <c r="C42" s="149" t="s">
        <v>330</v>
      </c>
      <c r="D42" s="226">
        <v>30715</v>
      </c>
      <c r="E42" s="1"/>
      <c r="F42" s="1"/>
      <c r="G42" s="1"/>
      <c r="H42" s="1"/>
      <c r="I42" s="1"/>
      <c r="J42" s="1"/>
      <c r="K42" s="1"/>
      <c r="L42" s="1"/>
      <c r="M42" s="1"/>
      <c r="N42" s="1"/>
      <c r="O42" s="1"/>
      <c r="P42" s="1"/>
      <c r="Q42" s="1"/>
      <c r="R42" s="1"/>
      <c r="S42" s="1"/>
      <c r="T42" s="1"/>
      <c r="U42" s="1"/>
    </row>
    <row r="43" spans="1:21" ht="15" x14ac:dyDescent="0.25">
      <c r="A43" s="286" t="s">
        <v>96</v>
      </c>
      <c r="B43" s="287"/>
      <c r="C43" s="287"/>
      <c r="D43" s="288"/>
      <c r="E43" s="1"/>
      <c r="F43" s="1"/>
      <c r="G43" s="1"/>
      <c r="H43" s="1"/>
      <c r="I43" s="1"/>
      <c r="J43" s="1"/>
      <c r="K43" s="1"/>
      <c r="L43" s="1"/>
      <c r="M43" s="1"/>
      <c r="N43" s="1"/>
      <c r="O43" s="1"/>
      <c r="P43" s="1"/>
      <c r="Q43" s="1"/>
      <c r="R43" s="1"/>
      <c r="S43" s="1"/>
      <c r="T43" s="1"/>
      <c r="U43" s="1"/>
    </row>
    <row r="44" spans="1:21" ht="28.5" x14ac:dyDescent="0.25">
      <c r="A44" s="291">
        <v>41051100</v>
      </c>
      <c r="B44" s="292"/>
      <c r="C44" s="10" t="s">
        <v>376</v>
      </c>
      <c r="D44" s="118">
        <f>D45</f>
        <v>55913</v>
      </c>
      <c r="E44" s="1"/>
      <c r="F44" s="1"/>
      <c r="G44" s="1"/>
      <c r="H44" s="1"/>
      <c r="I44" s="1"/>
      <c r="J44" s="1"/>
      <c r="K44" s="1"/>
      <c r="L44" s="1"/>
      <c r="M44" s="1"/>
      <c r="N44" s="1"/>
      <c r="O44" s="1"/>
      <c r="P44" s="1"/>
      <c r="Q44" s="1"/>
      <c r="R44" s="1"/>
      <c r="S44" s="1"/>
      <c r="T44" s="1"/>
      <c r="U44" s="1"/>
    </row>
    <row r="45" spans="1:21" ht="15" x14ac:dyDescent="0.25">
      <c r="A45" s="289" t="s">
        <v>329</v>
      </c>
      <c r="B45" s="290"/>
      <c r="C45" s="151" t="s">
        <v>330</v>
      </c>
      <c r="D45" s="144">
        <v>55913</v>
      </c>
      <c r="E45" s="1"/>
      <c r="F45" s="1"/>
      <c r="G45" s="1"/>
      <c r="H45" s="1"/>
      <c r="I45" s="1"/>
      <c r="J45" s="1"/>
      <c r="K45" s="1"/>
      <c r="L45" s="1"/>
      <c r="M45" s="1"/>
      <c r="N45" s="1"/>
      <c r="O45" s="1"/>
      <c r="P45" s="1"/>
      <c r="Q45" s="1"/>
      <c r="R45" s="1"/>
      <c r="S45" s="1"/>
      <c r="T45" s="1"/>
      <c r="U45" s="1"/>
    </row>
    <row r="46" spans="1:21" ht="15" x14ac:dyDescent="0.25">
      <c r="A46" s="286">
        <v>41053900</v>
      </c>
      <c r="B46" s="287"/>
      <c r="C46" s="148" t="s">
        <v>295</v>
      </c>
      <c r="D46" s="118">
        <f>D47+D48</f>
        <v>27171115</v>
      </c>
      <c r="E46" s="1"/>
      <c r="F46" s="1"/>
      <c r="G46" s="1"/>
      <c r="H46" s="1"/>
      <c r="I46" s="1"/>
      <c r="J46" s="1"/>
      <c r="K46" s="1"/>
      <c r="L46" s="1"/>
      <c r="M46" s="1"/>
      <c r="N46" s="1"/>
      <c r="O46" s="1"/>
      <c r="P46" s="1"/>
      <c r="Q46" s="1"/>
      <c r="R46" s="1"/>
      <c r="S46" s="1"/>
      <c r="T46" s="1"/>
      <c r="U46" s="1"/>
    </row>
    <row r="47" spans="1:21" ht="15" x14ac:dyDescent="0.25">
      <c r="A47" s="289" t="s">
        <v>296</v>
      </c>
      <c r="B47" s="290"/>
      <c r="C47" s="149" t="s">
        <v>297</v>
      </c>
      <c r="D47" s="144">
        <f>12000000+508541+1000000+1000000</f>
        <v>14508541</v>
      </c>
      <c r="E47" s="1"/>
      <c r="F47" s="1"/>
      <c r="G47" s="1"/>
      <c r="H47" s="1"/>
      <c r="I47" s="1"/>
      <c r="J47" s="1"/>
      <c r="K47" s="1"/>
      <c r="L47" s="1"/>
      <c r="M47" s="1"/>
      <c r="N47" s="1"/>
      <c r="O47" s="1"/>
      <c r="P47" s="1"/>
      <c r="Q47" s="1"/>
      <c r="R47" s="1"/>
      <c r="S47" s="1"/>
      <c r="T47" s="1"/>
      <c r="U47" s="1"/>
    </row>
    <row r="48" spans="1:21" ht="15" x14ac:dyDescent="0.25">
      <c r="A48" s="289" t="s">
        <v>329</v>
      </c>
      <c r="B48" s="290"/>
      <c r="C48" s="149" t="s">
        <v>330</v>
      </c>
      <c r="D48" s="144">
        <f>5527075+2235499+4900000</f>
        <v>12662574</v>
      </c>
      <c r="E48" s="1"/>
      <c r="F48" s="1"/>
      <c r="G48" s="1"/>
      <c r="H48" s="1"/>
      <c r="I48" s="1"/>
      <c r="J48" s="1"/>
      <c r="K48" s="1"/>
      <c r="L48" s="1"/>
      <c r="M48" s="1"/>
      <c r="N48" s="1"/>
      <c r="O48" s="1"/>
      <c r="P48" s="1"/>
      <c r="Q48" s="1"/>
      <c r="R48" s="1"/>
      <c r="S48" s="1"/>
      <c r="T48" s="1"/>
      <c r="U48" s="1"/>
    </row>
    <row r="49" spans="1:21" ht="50.25" customHeight="1" x14ac:dyDescent="0.25">
      <c r="A49" s="295">
        <v>41059100</v>
      </c>
      <c r="B49" s="296"/>
      <c r="C49" s="150" t="s">
        <v>354</v>
      </c>
      <c r="D49" s="145">
        <f>D50</f>
        <v>42861387</v>
      </c>
      <c r="E49" s="1"/>
      <c r="F49" s="1"/>
      <c r="G49" s="1"/>
      <c r="H49" s="1"/>
      <c r="I49" s="1"/>
      <c r="J49" s="1"/>
      <c r="K49" s="1"/>
      <c r="L49" s="1"/>
      <c r="M49" s="1"/>
      <c r="N49" s="1"/>
      <c r="O49" s="1"/>
      <c r="P49" s="1"/>
      <c r="Q49" s="1"/>
      <c r="R49" s="1"/>
      <c r="S49" s="1"/>
      <c r="T49" s="1"/>
      <c r="U49" s="1"/>
    </row>
    <row r="50" spans="1:21" ht="15" x14ac:dyDescent="0.25">
      <c r="A50" s="289" t="s">
        <v>329</v>
      </c>
      <c r="B50" s="290"/>
      <c r="C50" s="151" t="s">
        <v>330</v>
      </c>
      <c r="D50" s="144">
        <v>42861387</v>
      </c>
      <c r="E50" s="1"/>
      <c r="F50" s="1"/>
      <c r="G50" s="1"/>
      <c r="H50" s="1"/>
      <c r="I50" s="1"/>
      <c r="J50" s="1"/>
      <c r="K50" s="1"/>
      <c r="L50" s="1"/>
      <c r="M50" s="1"/>
      <c r="N50" s="1"/>
      <c r="O50" s="1"/>
      <c r="P50" s="1"/>
      <c r="Q50" s="1"/>
      <c r="R50" s="1"/>
      <c r="S50" s="1"/>
      <c r="T50" s="1"/>
      <c r="U50" s="1"/>
    </row>
    <row r="51" spans="1:21" ht="15" x14ac:dyDescent="0.25">
      <c r="A51" s="293" t="s">
        <v>97</v>
      </c>
      <c r="B51" s="294"/>
      <c r="C51" s="14" t="s">
        <v>98</v>
      </c>
      <c r="D51" s="11">
        <f>SUM(D52:D53)</f>
        <v>236017654</v>
      </c>
      <c r="E51" s="1"/>
      <c r="F51" s="1"/>
      <c r="G51" s="1"/>
      <c r="H51" s="1"/>
      <c r="I51" s="1"/>
      <c r="J51" s="1"/>
      <c r="K51" s="1"/>
      <c r="L51" s="1"/>
      <c r="M51" s="1"/>
      <c r="N51" s="1"/>
      <c r="O51" s="1"/>
      <c r="P51" s="1"/>
      <c r="Q51" s="1"/>
      <c r="R51" s="1"/>
      <c r="S51" s="1"/>
      <c r="T51" s="1"/>
      <c r="U51" s="1"/>
    </row>
    <row r="52" spans="1:21" ht="15" x14ac:dyDescent="0.25">
      <c r="A52" s="293" t="s">
        <v>97</v>
      </c>
      <c r="B52" s="294"/>
      <c r="C52" s="15" t="s">
        <v>99</v>
      </c>
      <c r="D52" s="16">
        <f>D15+D25+D17+D19+D36+D38+D23+D31+D29+D34+D27+D41+D21</f>
        <v>165929239</v>
      </c>
      <c r="E52" s="1"/>
      <c r="F52" s="1"/>
      <c r="G52" s="1"/>
      <c r="H52" s="1"/>
      <c r="I52" s="1"/>
      <c r="J52" s="1"/>
      <c r="K52" s="1"/>
      <c r="L52" s="1"/>
      <c r="M52" s="1"/>
      <c r="N52" s="1"/>
      <c r="O52" s="1"/>
      <c r="P52" s="1"/>
      <c r="Q52" s="1"/>
      <c r="R52" s="1"/>
      <c r="S52" s="1"/>
      <c r="T52" s="1"/>
      <c r="U52" s="1"/>
    </row>
    <row r="53" spans="1:21" ht="15" x14ac:dyDescent="0.25">
      <c r="A53" s="293" t="s">
        <v>97</v>
      </c>
      <c r="B53" s="294"/>
      <c r="C53" s="15" t="s">
        <v>100</v>
      </c>
      <c r="D53" s="16">
        <f>D47+D49+D44+D48</f>
        <v>70088415</v>
      </c>
      <c r="E53" s="1"/>
      <c r="F53" s="1"/>
      <c r="G53" s="1"/>
      <c r="H53" s="1"/>
      <c r="I53" s="1"/>
      <c r="J53" s="1"/>
      <c r="K53" s="1"/>
      <c r="L53" s="1"/>
      <c r="M53" s="1"/>
      <c r="N53" s="1"/>
      <c r="O53" s="1"/>
      <c r="P53" s="1"/>
      <c r="Q53" s="1"/>
      <c r="R53" s="1"/>
      <c r="S53" s="1"/>
      <c r="T53" s="1"/>
      <c r="U53" s="1"/>
    </row>
    <row r="54" spans="1:21" ht="15" x14ac:dyDescent="0.25">
      <c r="A54" s="15"/>
      <c r="B54" s="15"/>
      <c r="C54" s="15"/>
      <c r="D54" s="16"/>
      <c r="E54" s="1"/>
      <c r="F54" s="1"/>
      <c r="G54" s="1"/>
      <c r="H54" s="1"/>
      <c r="I54" s="1"/>
      <c r="J54" s="1"/>
      <c r="K54" s="1"/>
      <c r="L54" s="1"/>
      <c r="M54" s="1"/>
      <c r="N54" s="1"/>
      <c r="O54" s="1"/>
      <c r="P54" s="1"/>
      <c r="Q54" s="1"/>
      <c r="R54" s="1"/>
      <c r="S54" s="1"/>
      <c r="T54" s="1"/>
      <c r="U54" s="1"/>
    </row>
    <row r="55" spans="1:21" ht="15" x14ac:dyDescent="0.25">
      <c r="A55" s="1"/>
      <c r="B55" s="1"/>
      <c r="C55" s="1"/>
      <c r="D55" s="17"/>
      <c r="E55" s="1"/>
      <c r="F55" s="1"/>
      <c r="G55" s="1"/>
      <c r="H55" s="1"/>
      <c r="I55" s="1"/>
      <c r="J55" s="1"/>
      <c r="K55" s="1"/>
      <c r="L55" s="1"/>
      <c r="M55" s="1"/>
      <c r="N55" s="1"/>
      <c r="O55" s="1"/>
      <c r="P55" s="1"/>
      <c r="Q55" s="1"/>
      <c r="R55" s="1"/>
      <c r="S55" s="1"/>
      <c r="T55" s="1"/>
      <c r="U55" s="1"/>
    </row>
    <row r="56" spans="1:21" ht="15" x14ac:dyDescent="0.25">
      <c r="A56" s="281" t="s">
        <v>101</v>
      </c>
      <c r="B56" s="281"/>
      <c r="C56" s="281"/>
      <c r="D56" s="281"/>
      <c r="E56" s="1"/>
      <c r="F56" s="1"/>
      <c r="G56" s="1"/>
      <c r="H56" s="1"/>
      <c r="I56" s="1"/>
      <c r="J56" s="1"/>
      <c r="K56" s="1"/>
      <c r="L56" s="1"/>
      <c r="M56" s="1"/>
      <c r="N56" s="1"/>
      <c r="O56" s="1"/>
      <c r="P56" s="1"/>
      <c r="Q56" s="1"/>
      <c r="R56" s="1"/>
      <c r="S56" s="1"/>
      <c r="T56" s="1"/>
      <c r="U56" s="1"/>
    </row>
    <row r="57" spans="1:21" ht="15" x14ac:dyDescent="0.25">
      <c r="A57" s="1"/>
      <c r="B57" s="1"/>
      <c r="C57" s="1"/>
      <c r="D57" s="1"/>
      <c r="E57" s="1"/>
      <c r="F57" s="1"/>
      <c r="G57" s="1"/>
      <c r="H57" s="1"/>
      <c r="I57" s="1"/>
      <c r="J57" s="1"/>
      <c r="K57" s="1"/>
      <c r="L57" s="1"/>
      <c r="M57" s="1"/>
      <c r="N57" s="1"/>
      <c r="O57" s="1"/>
      <c r="P57" s="1"/>
      <c r="Q57" s="1"/>
      <c r="R57" s="1"/>
      <c r="S57" s="1"/>
      <c r="T57" s="1"/>
      <c r="U57" s="1"/>
    </row>
    <row r="58" spans="1:21" ht="125.25" customHeight="1" x14ac:dyDescent="0.25">
      <c r="A58" s="3" t="s">
        <v>102</v>
      </c>
      <c r="B58" s="3" t="s">
        <v>103</v>
      </c>
      <c r="C58" s="3" t="s">
        <v>104</v>
      </c>
      <c r="D58" s="9" t="s">
        <v>93</v>
      </c>
      <c r="E58" s="2"/>
      <c r="F58" s="2"/>
      <c r="G58" s="2"/>
      <c r="H58" s="2"/>
      <c r="I58" s="2"/>
      <c r="J58" s="2"/>
      <c r="K58" s="2"/>
      <c r="L58" s="2"/>
      <c r="M58" s="1"/>
      <c r="N58" s="1"/>
      <c r="O58" s="1"/>
      <c r="P58" s="1"/>
      <c r="Q58" s="1"/>
      <c r="R58" s="1"/>
      <c r="S58" s="1"/>
      <c r="T58" s="1"/>
      <c r="U58" s="1"/>
    </row>
    <row r="59" spans="1:21" ht="15" x14ac:dyDescent="0.25">
      <c r="A59" s="9">
        <v>1</v>
      </c>
      <c r="B59" s="9">
        <v>2</v>
      </c>
      <c r="C59" s="9">
        <v>3</v>
      </c>
      <c r="D59" s="9">
        <v>4</v>
      </c>
      <c r="E59" s="1"/>
      <c r="F59" s="1"/>
      <c r="G59" s="1"/>
      <c r="H59" s="1"/>
      <c r="I59" s="1"/>
      <c r="J59" s="1"/>
      <c r="K59" s="1"/>
      <c r="L59" s="1"/>
      <c r="M59" s="1"/>
      <c r="N59" s="1"/>
      <c r="O59" s="1"/>
      <c r="P59" s="1"/>
      <c r="Q59" s="1"/>
      <c r="R59" s="1"/>
      <c r="S59" s="1"/>
      <c r="T59" s="1"/>
      <c r="U59" s="1"/>
    </row>
    <row r="60" spans="1:21" ht="15" x14ac:dyDescent="0.25">
      <c r="A60" s="277" t="s">
        <v>94</v>
      </c>
      <c r="B60" s="277"/>
      <c r="C60" s="277"/>
      <c r="D60" s="277"/>
      <c r="E60" s="1"/>
      <c r="F60" s="1"/>
      <c r="G60" s="1"/>
      <c r="H60" s="1"/>
      <c r="I60" s="1"/>
      <c r="J60" s="1"/>
      <c r="K60" s="1"/>
      <c r="L60" s="1"/>
      <c r="M60" s="1"/>
      <c r="N60" s="1"/>
      <c r="O60" s="1"/>
      <c r="P60" s="1"/>
      <c r="Q60" s="1"/>
      <c r="R60" s="1"/>
      <c r="S60" s="1"/>
      <c r="T60" s="1"/>
      <c r="U60" s="1"/>
    </row>
    <row r="61" spans="1:21" ht="29.25" x14ac:dyDescent="0.25">
      <c r="A61" s="119" t="s">
        <v>298</v>
      </c>
      <c r="B61" s="117">
        <v>9800</v>
      </c>
      <c r="C61" s="120" t="s">
        <v>299</v>
      </c>
      <c r="D61" s="124">
        <f>D62</f>
        <v>886512</v>
      </c>
      <c r="E61" s="1"/>
      <c r="F61" s="1"/>
      <c r="G61" s="1"/>
      <c r="H61" s="1"/>
      <c r="I61" s="1"/>
      <c r="J61" s="1"/>
      <c r="K61" s="1"/>
      <c r="L61" s="1"/>
      <c r="M61" s="1"/>
      <c r="N61" s="1"/>
      <c r="O61" s="1"/>
      <c r="P61" s="1"/>
      <c r="Q61" s="1"/>
      <c r="R61" s="1"/>
      <c r="S61" s="1"/>
      <c r="T61" s="1"/>
      <c r="U61" s="1"/>
    </row>
    <row r="62" spans="1:21" ht="15" x14ac:dyDescent="0.25">
      <c r="A62" s="121" t="s">
        <v>300</v>
      </c>
      <c r="B62" s="122">
        <v>9800</v>
      </c>
      <c r="C62" s="123" t="s">
        <v>95</v>
      </c>
      <c r="D62" s="146">
        <f>300000+86512+500000</f>
        <v>886512</v>
      </c>
      <c r="E62" s="1"/>
      <c r="F62" s="1"/>
      <c r="G62" s="1"/>
      <c r="H62" s="1"/>
      <c r="I62" s="1"/>
      <c r="J62" s="1"/>
      <c r="K62" s="1"/>
      <c r="L62" s="1"/>
      <c r="M62" s="1"/>
      <c r="N62" s="1"/>
      <c r="O62" s="1"/>
      <c r="P62" s="1"/>
      <c r="Q62" s="1"/>
      <c r="R62" s="1"/>
      <c r="S62" s="1"/>
      <c r="T62" s="1"/>
      <c r="U62" s="1"/>
    </row>
    <row r="63" spans="1:21" ht="15" x14ac:dyDescent="0.25">
      <c r="A63" s="119" t="s">
        <v>326</v>
      </c>
      <c r="B63" s="117">
        <v>9150</v>
      </c>
      <c r="C63" s="120" t="s">
        <v>328</v>
      </c>
      <c r="D63" s="124">
        <f>D64</f>
        <v>1000000</v>
      </c>
      <c r="E63" s="1"/>
      <c r="F63" s="1"/>
      <c r="G63" s="1"/>
      <c r="H63" s="1"/>
      <c r="I63" s="1"/>
      <c r="J63" s="1"/>
      <c r="K63" s="1"/>
      <c r="L63" s="1"/>
      <c r="M63" s="1"/>
      <c r="N63" s="1"/>
      <c r="O63" s="1"/>
      <c r="P63" s="1"/>
      <c r="Q63" s="1"/>
      <c r="R63" s="1"/>
      <c r="S63" s="1"/>
      <c r="T63" s="1"/>
      <c r="U63" s="1"/>
    </row>
    <row r="64" spans="1:21" ht="15" x14ac:dyDescent="0.25">
      <c r="A64" s="131" t="s">
        <v>329</v>
      </c>
      <c r="B64" s="9">
        <v>9150</v>
      </c>
      <c r="C64" s="132" t="s">
        <v>330</v>
      </c>
      <c r="D64" s="147">
        <v>1000000</v>
      </c>
      <c r="E64" s="1"/>
      <c r="F64" s="1"/>
      <c r="G64" s="1"/>
      <c r="H64" s="1"/>
      <c r="I64" s="1"/>
      <c r="J64" s="1"/>
      <c r="K64" s="1"/>
      <c r="L64" s="1"/>
      <c r="M64" s="1"/>
      <c r="N64" s="1"/>
      <c r="O64" s="1"/>
      <c r="P64" s="1"/>
      <c r="Q64" s="1"/>
      <c r="R64" s="1"/>
      <c r="S64" s="1"/>
      <c r="T64" s="1"/>
      <c r="U64" s="1"/>
    </row>
    <row r="65" spans="1:21" s="215" customFormat="1" ht="42.75" x14ac:dyDescent="0.2">
      <c r="A65" s="214" t="s">
        <v>439</v>
      </c>
      <c r="B65" s="216">
        <v>9380</v>
      </c>
      <c r="C65" s="217" t="s">
        <v>384</v>
      </c>
      <c r="D65" s="219">
        <f>D66</f>
        <v>399.61</v>
      </c>
      <c r="E65" s="19"/>
      <c r="F65" s="19"/>
      <c r="G65" s="19"/>
      <c r="H65" s="19"/>
      <c r="I65" s="19"/>
      <c r="J65" s="19"/>
      <c r="K65" s="19"/>
      <c r="L65" s="19"/>
      <c r="M65" s="19"/>
      <c r="N65" s="19"/>
      <c r="O65" s="19"/>
      <c r="P65" s="19"/>
      <c r="Q65" s="19"/>
      <c r="R65" s="19"/>
      <c r="S65" s="19"/>
      <c r="T65" s="19"/>
      <c r="U65" s="19"/>
    </row>
    <row r="66" spans="1:21" ht="15" x14ac:dyDescent="0.25">
      <c r="A66" s="131" t="s">
        <v>329</v>
      </c>
      <c r="B66" s="9">
        <v>9380</v>
      </c>
      <c r="C66" s="132" t="s">
        <v>330</v>
      </c>
      <c r="D66" s="218">
        <v>399.61</v>
      </c>
      <c r="E66" s="1"/>
      <c r="F66" s="1"/>
      <c r="G66" s="1"/>
      <c r="H66" s="1"/>
      <c r="I66" s="1"/>
      <c r="J66" s="1"/>
      <c r="K66" s="1"/>
      <c r="L66" s="1"/>
      <c r="M66" s="1"/>
      <c r="N66" s="1"/>
      <c r="O66" s="1"/>
      <c r="P66" s="1"/>
      <c r="Q66" s="1"/>
      <c r="R66" s="1"/>
      <c r="S66" s="1"/>
      <c r="T66" s="1"/>
      <c r="U66" s="1"/>
    </row>
    <row r="67" spans="1:21" s="215" customFormat="1" ht="14.25" x14ac:dyDescent="0.2">
      <c r="A67" s="214" t="s">
        <v>337</v>
      </c>
      <c r="B67" s="117">
        <v>9770</v>
      </c>
      <c r="C67" s="148" t="s">
        <v>295</v>
      </c>
      <c r="D67" s="145">
        <f>D68</f>
        <v>22302</v>
      </c>
      <c r="E67" s="19"/>
      <c r="F67" s="19"/>
      <c r="G67" s="19"/>
      <c r="H67" s="19"/>
      <c r="I67" s="19"/>
      <c r="J67" s="19"/>
      <c r="K67" s="19"/>
      <c r="L67" s="19"/>
      <c r="M67" s="19"/>
      <c r="N67" s="19"/>
      <c r="O67" s="19"/>
      <c r="P67" s="19"/>
      <c r="Q67" s="19"/>
      <c r="R67" s="19"/>
      <c r="S67" s="19"/>
      <c r="T67" s="19"/>
      <c r="U67" s="19"/>
    </row>
    <row r="68" spans="1:21" ht="15" x14ac:dyDescent="0.25">
      <c r="A68" s="212" t="s">
        <v>443</v>
      </c>
      <c r="B68" s="18">
        <v>9770</v>
      </c>
      <c r="C68" s="213" t="s">
        <v>444</v>
      </c>
      <c r="D68" s="144">
        <v>22302</v>
      </c>
      <c r="E68" s="1"/>
      <c r="F68" s="1"/>
      <c r="G68" s="1"/>
      <c r="H68" s="1"/>
      <c r="I68" s="1"/>
      <c r="J68" s="1"/>
      <c r="K68" s="1"/>
      <c r="L68" s="1"/>
      <c r="M68" s="1"/>
      <c r="N68" s="1"/>
      <c r="O68" s="1"/>
      <c r="P68" s="1"/>
      <c r="Q68" s="1"/>
      <c r="R68" s="1"/>
      <c r="S68" s="1"/>
      <c r="T68" s="1"/>
      <c r="U68" s="1"/>
    </row>
    <row r="69" spans="1:21" ht="15" x14ac:dyDescent="0.25">
      <c r="A69" s="286" t="s">
        <v>96</v>
      </c>
      <c r="B69" s="287"/>
      <c r="C69" s="287"/>
      <c r="D69" s="288"/>
      <c r="E69" s="1"/>
      <c r="F69" s="1"/>
      <c r="G69" s="1"/>
      <c r="H69" s="1"/>
      <c r="I69" s="1"/>
      <c r="J69" s="1"/>
      <c r="K69" s="1"/>
      <c r="L69" s="1"/>
      <c r="M69" s="1"/>
      <c r="N69" s="1"/>
      <c r="O69" s="1"/>
      <c r="P69" s="1"/>
      <c r="Q69" s="1"/>
      <c r="R69" s="1"/>
      <c r="S69" s="1"/>
      <c r="T69" s="1"/>
      <c r="U69" s="1"/>
    </row>
    <row r="70" spans="1:21" ht="29.25" x14ac:dyDescent="0.25">
      <c r="A70" s="119" t="s">
        <v>298</v>
      </c>
      <c r="B70" s="117">
        <v>9800</v>
      </c>
      <c r="C70" s="120" t="s">
        <v>299</v>
      </c>
      <c r="D70" s="124">
        <f>D71</f>
        <v>1517000</v>
      </c>
      <c r="E70" s="1"/>
      <c r="F70" s="1"/>
      <c r="G70" s="1"/>
      <c r="H70" s="1"/>
      <c r="I70" s="1"/>
      <c r="J70" s="1"/>
      <c r="K70" s="1"/>
      <c r="L70" s="1"/>
      <c r="M70" s="1"/>
      <c r="N70" s="1"/>
      <c r="O70" s="1"/>
      <c r="P70" s="1"/>
      <c r="Q70" s="1"/>
      <c r="R70" s="1"/>
      <c r="S70" s="1"/>
      <c r="T70" s="1"/>
      <c r="U70" s="1"/>
    </row>
    <row r="71" spans="1:21" ht="15" x14ac:dyDescent="0.25">
      <c r="A71" s="121" t="s">
        <v>300</v>
      </c>
      <c r="B71" s="122">
        <v>9800</v>
      </c>
      <c r="C71" s="123" t="s">
        <v>95</v>
      </c>
      <c r="D71" s="146">
        <f>1430000+87000</f>
        <v>1517000</v>
      </c>
      <c r="E71" s="1"/>
      <c r="F71" s="1"/>
      <c r="G71" s="1"/>
      <c r="H71" s="1"/>
      <c r="I71" s="1"/>
      <c r="J71" s="1"/>
      <c r="K71" s="1"/>
      <c r="L71" s="1"/>
      <c r="M71" s="1"/>
      <c r="N71" s="1"/>
      <c r="O71" s="1"/>
      <c r="P71" s="1"/>
      <c r="Q71" s="1"/>
      <c r="R71" s="1"/>
      <c r="S71" s="1"/>
      <c r="T71" s="1"/>
      <c r="U71" s="1"/>
    </row>
    <row r="72" spans="1:21" ht="71.25" x14ac:dyDescent="0.25">
      <c r="A72" s="214" t="s">
        <v>450</v>
      </c>
      <c r="B72" s="216">
        <v>9580</v>
      </c>
      <c r="C72" s="217" t="s">
        <v>451</v>
      </c>
      <c r="D72" s="227">
        <f>D73</f>
        <v>24026992</v>
      </c>
      <c r="E72" s="1"/>
      <c r="F72" s="1"/>
      <c r="G72" s="1"/>
      <c r="H72" s="1"/>
      <c r="I72" s="1"/>
      <c r="J72" s="1"/>
      <c r="K72" s="1"/>
      <c r="L72" s="1"/>
      <c r="M72" s="1"/>
      <c r="N72" s="1"/>
      <c r="O72" s="1"/>
      <c r="P72" s="1"/>
      <c r="Q72" s="1"/>
      <c r="R72" s="1"/>
      <c r="S72" s="1"/>
      <c r="T72" s="1"/>
      <c r="U72" s="1"/>
    </row>
    <row r="73" spans="1:21" ht="15" x14ac:dyDescent="0.25">
      <c r="A73" s="131" t="s">
        <v>329</v>
      </c>
      <c r="B73" s="9">
        <v>9580</v>
      </c>
      <c r="C73" s="132" t="s">
        <v>330</v>
      </c>
      <c r="D73" s="146">
        <v>24026992</v>
      </c>
      <c r="E73" s="1"/>
      <c r="F73" s="1"/>
      <c r="G73" s="1"/>
      <c r="H73" s="1"/>
      <c r="I73" s="1"/>
      <c r="J73" s="1"/>
      <c r="K73" s="1"/>
      <c r="L73" s="1"/>
      <c r="M73" s="1"/>
      <c r="N73" s="1"/>
      <c r="O73" s="1"/>
      <c r="P73" s="1"/>
      <c r="Q73" s="1"/>
      <c r="R73" s="1"/>
      <c r="S73" s="1"/>
      <c r="T73" s="1"/>
      <c r="U73" s="1"/>
    </row>
    <row r="74" spans="1:21" ht="15" x14ac:dyDescent="0.25">
      <c r="A74" s="119" t="s">
        <v>337</v>
      </c>
      <c r="B74" s="117">
        <v>9770</v>
      </c>
      <c r="C74" s="148" t="s">
        <v>295</v>
      </c>
      <c r="D74" s="124">
        <f>D75</f>
        <v>720000</v>
      </c>
      <c r="E74" s="1"/>
      <c r="F74" s="1"/>
      <c r="G74" s="1"/>
      <c r="H74" s="1"/>
      <c r="I74" s="1"/>
      <c r="J74" s="1"/>
      <c r="K74" s="1"/>
      <c r="L74" s="1"/>
      <c r="M74" s="1"/>
      <c r="N74" s="1"/>
      <c r="O74" s="1"/>
      <c r="P74" s="1"/>
      <c r="Q74" s="1"/>
      <c r="R74" s="1"/>
      <c r="S74" s="1"/>
      <c r="T74" s="1"/>
      <c r="U74" s="1"/>
    </row>
    <row r="75" spans="1:21" ht="15" x14ac:dyDescent="0.25">
      <c r="A75" s="131" t="s">
        <v>329</v>
      </c>
      <c r="B75" s="9">
        <v>9770</v>
      </c>
      <c r="C75" s="132" t="s">
        <v>330</v>
      </c>
      <c r="D75" s="146">
        <v>720000</v>
      </c>
      <c r="E75" s="1"/>
      <c r="F75" s="1"/>
      <c r="G75" s="1"/>
      <c r="H75" s="1"/>
      <c r="I75" s="1"/>
      <c r="J75" s="1"/>
      <c r="K75" s="1"/>
      <c r="L75" s="1"/>
      <c r="M75" s="1"/>
      <c r="N75" s="1"/>
      <c r="O75" s="1"/>
      <c r="P75" s="1"/>
      <c r="Q75" s="1"/>
      <c r="R75" s="1"/>
      <c r="S75" s="1"/>
      <c r="T75" s="1"/>
      <c r="U75" s="1"/>
    </row>
    <row r="76" spans="1:21" ht="15" x14ac:dyDescent="0.25">
      <c r="A76" s="18" t="s">
        <v>97</v>
      </c>
      <c r="B76" s="18" t="s">
        <v>97</v>
      </c>
      <c r="C76" s="15" t="s">
        <v>98</v>
      </c>
      <c r="D76" s="221">
        <f>SUM(D77:D78)</f>
        <v>28173205.609999999</v>
      </c>
      <c r="E76" s="1"/>
      <c r="F76" s="1"/>
      <c r="G76" s="1"/>
      <c r="H76" s="1"/>
      <c r="I76" s="1"/>
      <c r="J76" s="1"/>
      <c r="K76" s="1"/>
      <c r="L76" s="1"/>
      <c r="M76" s="1"/>
      <c r="N76" s="1"/>
      <c r="O76" s="1"/>
      <c r="P76" s="1"/>
      <c r="Q76" s="1"/>
      <c r="R76" s="1"/>
      <c r="S76" s="1"/>
      <c r="T76" s="1"/>
      <c r="U76" s="1"/>
    </row>
    <row r="77" spans="1:21" ht="15" x14ac:dyDescent="0.25">
      <c r="A77" s="18" t="s">
        <v>97</v>
      </c>
      <c r="B77" s="18" t="s">
        <v>97</v>
      </c>
      <c r="C77" s="15" t="s">
        <v>99</v>
      </c>
      <c r="D77" s="220">
        <f>D63+D61+D67+D65</f>
        <v>1909213.61</v>
      </c>
      <c r="E77" s="1"/>
      <c r="F77" s="1"/>
      <c r="G77" s="1"/>
      <c r="H77" s="1"/>
      <c r="I77" s="1"/>
      <c r="J77" s="1"/>
      <c r="K77" s="1"/>
      <c r="L77" s="1"/>
      <c r="M77" s="1"/>
      <c r="N77" s="1"/>
      <c r="O77" s="1"/>
      <c r="P77" s="1"/>
      <c r="Q77" s="1"/>
      <c r="R77" s="1"/>
      <c r="S77" s="1"/>
      <c r="T77" s="1"/>
      <c r="U77" s="1"/>
    </row>
    <row r="78" spans="1:21" ht="15" x14ac:dyDescent="0.25">
      <c r="A78" s="18" t="s">
        <v>97</v>
      </c>
      <c r="B78" s="18" t="s">
        <v>97</v>
      </c>
      <c r="C78" s="15" t="s">
        <v>100</v>
      </c>
      <c r="D78" s="16">
        <f>D70+D74+D72</f>
        <v>26263992</v>
      </c>
      <c r="E78" s="1"/>
      <c r="F78" s="1"/>
      <c r="G78" s="1"/>
      <c r="H78" s="1"/>
      <c r="I78" s="1"/>
      <c r="J78" s="1"/>
      <c r="K78" s="1"/>
      <c r="L78" s="1"/>
      <c r="M78" s="1"/>
      <c r="N78" s="1"/>
      <c r="O78" s="1"/>
      <c r="P78" s="1"/>
      <c r="Q78" s="1"/>
      <c r="R78" s="1"/>
      <c r="S78" s="1"/>
      <c r="T78" s="1"/>
      <c r="U78" s="1"/>
    </row>
    <row r="79" spans="1:21" ht="15" x14ac:dyDescent="0.25">
      <c r="A79" s="15"/>
      <c r="B79" s="15"/>
      <c r="C79" s="15"/>
      <c r="D79" s="16"/>
      <c r="E79" s="1"/>
      <c r="F79" s="1"/>
      <c r="G79" s="1"/>
      <c r="H79" s="1"/>
      <c r="I79" s="1"/>
      <c r="J79" s="1"/>
      <c r="K79" s="1"/>
      <c r="L79" s="1"/>
      <c r="M79" s="1"/>
      <c r="N79" s="1"/>
      <c r="O79" s="1"/>
      <c r="P79" s="1"/>
      <c r="Q79" s="1"/>
      <c r="R79" s="1"/>
      <c r="S79" s="1"/>
      <c r="T79" s="1"/>
      <c r="U79" s="1"/>
    </row>
    <row r="80" spans="1:21" ht="15" x14ac:dyDescent="0.25">
      <c r="A80" s="1"/>
      <c r="B80" s="1"/>
      <c r="C80" s="1"/>
      <c r="D80" s="1"/>
      <c r="E80" s="1"/>
      <c r="F80" s="1"/>
      <c r="G80" s="1"/>
      <c r="H80" s="1"/>
      <c r="I80" s="1"/>
      <c r="J80" s="1"/>
      <c r="K80" s="1"/>
      <c r="L80" s="1"/>
      <c r="M80" s="1"/>
      <c r="N80" s="1"/>
      <c r="O80" s="1"/>
      <c r="P80" s="1"/>
      <c r="Q80" s="1"/>
      <c r="R80" s="1"/>
      <c r="S80" s="1"/>
      <c r="T80" s="1"/>
      <c r="U80" s="1"/>
    </row>
    <row r="81" spans="1:21" ht="15" x14ac:dyDescent="0.25">
      <c r="A81" s="19" t="s">
        <v>84</v>
      </c>
      <c r="B81" s="19"/>
      <c r="C81" s="1"/>
      <c r="D81" s="20" t="s">
        <v>85</v>
      </c>
      <c r="E81" s="7"/>
      <c r="G81" s="1"/>
      <c r="H81" s="1"/>
      <c r="I81" s="1"/>
      <c r="J81" s="1"/>
      <c r="K81" s="1"/>
      <c r="L81" s="1"/>
      <c r="M81" s="1"/>
      <c r="N81" s="1"/>
      <c r="O81" s="1"/>
      <c r="P81" s="1"/>
      <c r="Q81" s="1"/>
      <c r="R81" s="1"/>
      <c r="S81" s="1"/>
      <c r="T81" s="1"/>
      <c r="U81" s="1"/>
    </row>
    <row r="82" spans="1:21" ht="15" x14ac:dyDescent="0.25">
      <c r="A82" s="1"/>
      <c r="B82" s="1"/>
      <c r="C82" s="1"/>
      <c r="D82" s="1"/>
      <c r="E82" s="1"/>
      <c r="F82" s="1"/>
      <c r="G82" s="1"/>
      <c r="H82" s="1"/>
      <c r="I82" s="1"/>
      <c r="J82" s="1"/>
      <c r="K82" s="1"/>
      <c r="L82" s="1"/>
      <c r="M82" s="1"/>
      <c r="N82" s="1"/>
      <c r="O82" s="1"/>
      <c r="P82" s="1"/>
      <c r="Q82" s="1"/>
      <c r="R82" s="1"/>
      <c r="S82" s="1"/>
      <c r="T82" s="1"/>
      <c r="U82" s="1"/>
    </row>
    <row r="83" spans="1:21" ht="15" x14ac:dyDescent="0.25">
      <c r="A83" s="1"/>
      <c r="B83" s="1"/>
      <c r="C83" s="1"/>
      <c r="D83" s="1"/>
      <c r="E83" s="1"/>
      <c r="F83" s="1"/>
      <c r="G83" s="1"/>
      <c r="H83" s="1"/>
      <c r="I83" s="1"/>
      <c r="J83" s="1"/>
      <c r="K83" s="1"/>
      <c r="L83" s="1"/>
      <c r="M83" s="1"/>
      <c r="N83" s="1"/>
      <c r="O83" s="1"/>
      <c r="P83" s="1"/>
      <c r="Q83" s="1"/>
      <c r="R83" s="1"/>
      <c r="S83" s="1"/>
      <c r="T83" s="1"/>
      <c r="U83" s="1"/>
    </row>
    <row r="84" spans="1:21" ht="15" x14ac:dyDescent="0.25">
      <c r="A84" s="1"/>
      <c r="B84" s="1"/>
      <c r="C84" s="1"/>
      <c r="D84" s="1"/>
      <c r="E84" s="1"/>
      <c r="F84" s="1"/>
      <c r="G84" s="1"/>
      <c r="H84" s="1"/>
      <c r="I84" s="1"/>
      <c r="J84" s="1"/>
      <c r="K84" s="1"/>
      <c r="L84" s="1"/>
      <c r="M84" s="1"/>
      <c r="N84" s="1"/>
      <c r="O84" s="1"/>
      <c r="P84" s="1"/>
      <c r="Q84" s="1"/>
      <c r="R84" s="1"/>
      <c r="S84" s="1"/>
      <c r="T84" s="1"/>
      <c r="U84" s="1"/>
    </row>
    <row r="85" spans="1:21" ht="15" x14ac:dyDescent="0.25">
      <c r="A85" s="1"/>
      <c r="B85" s="1"/>
      <c r="C85" s="1"/>
      <c r="D85" s="1"/>
      <c r="E85" s="1"/>
      <c r="F85" s="1"/>
      <c r="G85" s="1"/>
      <c r="H85" s="1"/>
      <c r="I85" s="1"/>
      <c r="J85" s="1"/>
      <c r="K85" s="1"/>
      <c r="L85" s="1"/>
      <c r="M85" s="1"/>
      <c r="N85" s="1"/>
      <c r="O85" s="1"/>
      <c r="P85" s="1"/>
      <c r="Q85" s="1"/>
      <c r="R85" s="1"/>
      <c r="S85" s="1"/>
      <c r="T85" s="1"/>
      <c r="U85" s="1"/>
    </row>
    <row r="86" spans="1:21" ht="15" x14ac:dyDescent="0.25">
      <c r="A86" s="1"/>
      <c r="B86" s="1"/>
      <c r="C86" s="1"/>
      <c r="D86" s="1"/>
      <c r="E86" s="1"/>
      <c r="F86" s="1"/>
      <c r="G86" s="1"/>
      <c r="H86" s="1"/>
      <c r="I86" s="1"/>
      <c r="J86" s="1"/>
      <c r="K86" s="1"/>
      <c r="L86" s="1"/>
      <c r="M86" s="1"/>
      <c r="N86" s="1"/>
      <c r="O86" s="1"/>
      <c r="P86" s="1"/>
      <c r="Q86" s="1"/>
      <c r="R86" s="1"/>
      <c r="S86" s="1"/>
      <c r="T86" s="1"/>
      <c r="U86" s="1"/>
    </row>
    <row r="87" spans="1:21" ht="15" x14ac:dyDescent="0.25">
      <c r="A87" s="1"/>
      <c r="B87" s="1"/>
      <c r="C87" s="1"/>
      <c r="D87" s="1"/>
      <c r="E87" s="1"/>
      <c r="F87" s="1"/>
      <c r="G87" s="1"/>
      <c r="H87" s="1"/>
      <c r="I87" s="1"/>
      <c r="J87" s="1"/>
      <c r="K87" s="1"/>
      <c r="L87" s="1"/>
      <c r="M87" s="1"/>
      <c r="N87" s="1"/>
      <c r="O87" s="1"/>
      <c r="P87" s="1"/>
      <c r="Q87" s="1"/>
      <c r="R87" s="1"/>
      <c r="S87" s="1"/>
      <c r="T87" s="1"/>
      <c r="U87" s="1"/>
    </row>
    <row r="88" spans="1:21" ht="15" x14ac:dyDescent="0.25">
      <c r="A88" s="1"/>
      <c r="B88" s="1"/>
      <c r="C88" s="1"/>
      <c r="D88" s="1"/>
      <c r="E88" s="1"/>
      <c r="F88" s="1"/>
      <c r="G88" s="1"/>
      <c r="H88" s="1"/>
      <c r="I88" s="1"/>
      <c r="J88" s="1"/>
      <c r="K88" s="1"/>
      <c r="L88" s="1"/>
      <c r="M88" s="1"/>
      <c r="N88" s="1"/>
      <c r="O88" s="1"/>
      <c r="P88" s="1"/>
      <c r="Q88" s="1"/>
      <c r="R88" s="1"/>
      <c r="S88" s="1"/>
      <c r="T88" s="1"/>
      <c r="U88" s="1"/>
    </row>
    <row r="89" spans="1:21" ht="15" x14ac:dyDescent="0.25">
      <c r="A89" s="1"/>
      <c r="B89" s="1"/>
      <c r="C89" s="1"/>
      <c r="D89" s="1"/>
      <c r="E89" s="1"/>
      <c r="F89" s="1"/>
      <c r="G89" s="1"/>
      <c r="H89" s="1"/>
      <c r="I89" s="1"/>
      <c r="J89" s="1"/>
      <c r="K89" s="1"/>
      <c r="L89" s="1"/>
      <c r="M89" s="1"/>
      <c r="N89" s="1"/>
      <c r="O89" s="1"/>
      <c r="P89" s="1"/>
      <c r="Q89" s="1"/>
      <c r="R89" s="1"/>
      <c r="S89" s="1"/>
      <c r="T89" s="1"/>
      <c r="U89" s="1"/>
    </row>
    <row r="90" spans="1:21" ht="15" x14ac:dyDescent="0.25">
      <c r="A90" s="1"/>
      <c r="B90" s="1"/>
      <c r="C90" s="1"/>
      <c r="D90" s="1"/>
      <c r="E90" s="1"/>
      <c r="F90" s="1"/>
      <c r="G90" s="1"/>
      <c r="H90" s="1"/>
      <c r="I90" s="1"/>
      <c r="J90" s="1"/>
      <c r="K90" s="1"/>
      <c r="L90" s="1"/>
      <c r="M90" s="1"/>
      <c r="N90" s="1"/>
      <c r="O90" s="1"/>
      <c r="P90" s="1"/>
      <c r="Q90" s="1"/>
      <c r="R90" s="1"/>
      <c r="S90" s="1"/>
      <c r="T90" s="1"/>
      <c r="U90" s="1"/>
    </row>
  </sheetData>
  <mergeCells count="49">
    <mergeCell ref="A41:B41"/>
    <mergeCell ref="A42:B42"/>
    <mergeCell ref="A21:B21"/>
    <mergeCell ref="A22:B22"/>
    <mergeCell ref="A15:B15"/>
    <mergeCell ref="A16:B16"/>
    <mergeCell ref="A25:B25"/>
    <mergeCell ref="A17:B17"/>
    <mergeCell ref="A18:B18"/>
    <mergeCell ref="A19:B19"/>
    <mergeCell ref="A20:B20"/>
    <mergeCell ref="A23:B23"/>
    <mergeCell ref="A24:B24"/>
    <mergeCell ref="A37:B37"/>
    <mergeCell ref="A26:B26"/>
    <mergeCell ref="A36:B36"/>
    <mergeCell ref="A38:B38"/>
    <mergeCell ref="A40:B40"/>
    <mergeCell ref="A31:B31"/>
    <mergeCell ref="A33:B33"/>
    <mergeCell ref="A29:B29"/>
    <mergeCell ref="A30:B30"/>
    <mergeCell ref="A39:B39"/>
    <mergeCell ref="A27:B27"/>
    <mergeCell ref="A28:B28"/>
    <mergeCell ref="A34:B34"/>
    <mergeCell ref="A35:B35"/>
    <mergeCell ref="A32:B32"/>
    <mergeCell ref="A56:D56"/>
    <mergeCell ref="A60:D60"/>
    <mergeCell ref="A69:D69"/>
    <mergeCell ref="A43:D43"/>
    <mergeCell ref="A47:B47"/>
    <mergeCell ref="A46:B46"/>
    <mergeCell ref="A44:B44"/>
    <mergeCell ref="A45:B45"/>
    <mergeCell ref="A48:B48"/>
    <mergeCell ref="A53:B53"/>
    <mergeCell ref="A51:B51"/>
    <mergeCell ref="A52:B52"/>
    <mergeCell ref="A49:B49"/>
    <mergeCell ref="A50:B50"/>
    <mergeCell ref="A14:D14"/>
    <mergeCell ref="A7:D7"/>
    <mergeCell ref="A8:D8"/>
    <mergeCell ref="A9:D9"/>
    <mergeCell ref="A10:D10"/>
    <mergeCell ref="A12:B12"/>
    <mergeCell ref="A13:B13"/>
  </mergeCells>
  <pageMargins left="0.9055118110236221" right="0.31496062992125984" top="0.74803149606299213" bottom="0.55118110236220474" header="0.31496062992125984" footer="0.31496062992125984"/>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BA2FF-0D25-472D-9265-706E3D574737}">
  <dimension ref="A1:K37"/>
  <sheetViews>
    <sheetView topLeftCell="B16" zoomScaleNormal="100" zoomScaleSheetLayoutView="80" workbookViewId="0">
      <selection activeCell="J24" sqref="J24"/>
    </sheetView>
  </sheetViews>
  <sheetFormatPr defaultColWidth="7.85546875" defaultRowHeight="12.75" x14ac:dyDescent="0.2"/>
  <cols>
    <col min="1" max="1" width="3.28515625" style="23" hidden="1" customWidth="1"/>
    <col min="2" max="2" width="14.140625" style="23" customWidth="1"/>
    <col min="3" max="3" width="15.28515625" style="23" customWidth="1"/>
    <col min="4" max="4" width="16.28515625" style="23" customWidth="1"/>
    <col min="5" max="5" width="47.5703125" style="23" customWidth="1"/>
    <col min="6" max="6" width="54.140625" style="23" customWidth="1"/>
    <col min="7" max="7" width="15" style="23" customWidth="1"/>
    <col min="8" max="9" width="14.7109375" style="23" customWidth="1"/>
    <col min="10" max="10" width="17.5703125" style="23" customWidth="1"/>
    <col min="11" max="11" width="16.42578125" style="23" customWidth="1"/>
    <col min="12" max="12" width="19.42578125" style="23" customWidth="1"/>
    <col min="13" max="13" width="16.140625" style="23" customWidth="1"/>
    <col min="14" max="14" width="20.42578125" style="23" customWidth="1"/>
    <col min="15" max="257" width="7.85546875" style="23"/>
    <col min="258" max="258" width="0" style="23" hidden="1" customWidth="1"/>
    <col min="259" max="259" width="13" style="23" customWidth="1"/>
    <col min="260" max="260" width="12" style="23" customWidth="1"/>
    <col min="261" max="261" width="13.7109375" style="23" customWidth="1"/>
    <col min="262" max="262" width="41.5703125" style="23" customWidth="1"/>
    <col min="263" max="263" width="57.42578125" style="23" customWidth="1"/>
    <col min="264" max="264" width="14" style="23" customWidth="1"/>
    <col min="265" max="265" width="15.140625" style="23" customWidth="1"/>
    <col min="266" max="266" width="16.140625" style="23" customWidth="1"/>
    <col min="267" max="267" width="18.140625" style="23" customWidth="1"/>
    <col min="268" max="513" width="7.85546875" style="23"/>
    <col min="514" max="514" width="0" style="23" hidden="1" customWidth="1"/>
    <col min="515" max="515" width="13" style="23" customWidth="1"/>
    <col min="516" max="516" width="12" style="23" customWidth="1"/>
    <col min="517" max="517" width="13.7109375" style="23" customWidth="1"/>
    <col min="518" max="518" width="41.5703125" style="23" customWidth="1"/>
    <col min="519" max="519" width="57.42578125" style="23" customWidth="1"/>
    <col min="520" max="520" width="14" style="23" customWidth="1"/>
    <col min="521" max="521" width="15.140625" style="23" customWidth="1"/>
    <col min="522" max="522" width="16.140625" style="23" customWidth="1"/>
    <col min="523" max="523" width="18.140625" style="23" customWidth="1"/>
    <col min="524" max="769" width="7.85546875" style="23"/>
    <col min="770" max="770" width="0" style="23" hidden="1" customWidth="1"/>
    <col min="771" max="771" width="13" style="23" customWidth="1"/>
    <col min="772" max="772" width="12" style="23" customWidth="1"/>
    <col min="773" max="773" width="13.7109375" style="23" customWidth="1"/>
    <col min="774" max="774" width="41.5703125" style="23" customWidth="1"/>
    <col min="775" max="775" width="57.42578125" style="23" customWidth="1"/>
    <col min="776" max="776" width="14" style="23" customWidth="1"/>
    <col min="777" max="777" width="15.140625" style="23" customWidth="1"/>
    <col min="778" max="778" width="16.140625" style="23" customWidth="1"/>
    <col min="779" max="779" width="18.140625" style="23" customWidth="1"/>
    <col min="780" max="1025" width="7.85546875" style="23"/>
    <col min="1026" max="1026" width="0" style="23" hidden="1" customWidth="1"/>
    <col min="1027" max="1027" width="13" style="23" customWidth="1"/>
    <col min="1028" max="1028" width="12" style="23" customWidth="1"/>
    <col min="1029" max="1029" width="13.7109375" style="23" customWidth="1"/>
    <col min="1030" max="1030" width="41.5703125" style="23" customWidth="1"/>
    <col min="1031" max="1031" width="57.42578125" style="23" customWidth="1"/>
    <col min="1032" max="1032" width="14" style="23" customWidth="1"/>
    <col min="1033" max="1033" width="15.140625" style="23" customWidth="1"/>
    <col min="1034" max="1034" width="16.140625" style="23" customWidth="1"/>
    <col min="1035" max="1035" width="18.140625" style="23" customWidth="1"/>
    <col min="1036" max="1281" width="7.85546875" style="23"/>
    <col min="1282" max="1282" width="0" style="23" hidden="1" customWidth="1"/>
    <col min="1283" max="1283" width="13" style="23" customWidth="1"/>
    <col min="1284" max="1284" width="12" style="23" customWidth="1"/>
    <col min="1285" max="1285" width="13.7109375" style="23" customWidth="1"/>
    <col min="1286" max="1286" width="41.5703125" style="23" customWidth="1"/>
    <col min="1287" max="1287" width="57.42578125" style="23" customWidth="1"/>
    <col min="1288" max="1288" width="14" style="23" customWidth="1"/>
    <col min="1289" max="1289" width="15.140625" style="23" customWidth="1"/>
    <col min="1290" max="1290" width="16.140625" style="23" customWidth="1"/>
    <col min="1291" max="1291" width="18.140625" style="23" customWidth="1"/>
    <col min="1292" max="1537" width="7.85546875" style="23"/>
    <col min="1538" max="1538" width="0" style="23" hidden="1" customWidth="1"/>
    <col min="1539" max="1539" width="13" style="23" customWidth="1"/>
    <col min="1540" max="1540" width="12" style="23" customWidth="1"/>
    <col min="1541" max="1541" width="13.7109375" style="23" customWidth="1"/>
    <col min="1542" max="1542" width="41.5703125" style="23" customWidth="1"/>
    <col min="1543" max="1543" width="57.42578125" style="23" customWidth="1"/>
    <col min="1544" max="1544" width="14" style="23" customWidth="1"/>
    <col min="1545" max="1545" width="15.140625" style="23" customWidth="1"/>
    <col min="1546" max="1546" width="16.140625" style="23" customWidth="1"/>
    <col min="1547" max="1547" width="18.140625" style="23" customWidth="1"/>
    <col min="1548" max="1793" width="7.85546875" style="23"/>
    <col min="1794" max="1794" width="0" style="23" hidden="1" customWidth="1"/>
    <col min="1795" max="1795" width="13" style="23" customWidth="1"/>
    <col min="1796" max="1796" width="12" style="23" customWidth="1"/>
    <col min="1797" max="1797" width="13.7109375" style="23" customWidth="1"/>
    <col min="1798" max="1798" width="41.5703125" style="23" customWidth="1"/>
    <col min="1799" max="1799" width="57.42578125" style="23" customWidth="1"/>
    <col min="1800" max="1800" width="14" style="23" customWidth="1"/>
    <col min="1801" max="1801" width="15.140625" style="23" customWidth="1"/>
    <col min="1802" max="1802" width="16.140625" style="23" customWidth="1"/>
    <col min="1803" max="1803" width="18.140625" style="23" customWidth="1"/>
    <col min="1804" max="2049" width="7.85546875" style="23"/>
    <col min="2050" max="2050" width="0" style="23" hidden="1" customWidth="1"/>
    <col min="2051" max="2051" width="13" style="23" customWidth="1"/>
    <col min="2052" max="2052" width="12" style="23" customWidth="1"/>
    <col min="2053" max="2053" width="13.7109375" style="23" customWidth="1"/>
    <col min="2054" max="2054" width="41.5703125" style="23" customWidth="1"/>
    <col min="2055" max="2055" width="57.42578125" style="23" customWidth="1"/>
    <col min="2056" max="2056" width="14" style="23" customWidth="1"/>
    <col min="2057" max="2057" width="15.140625" style="23" customWidth="1"/>
    <col min="2058" max="2058" width="16.140625" style="23" customWidth="1"/>
    <col min="2059" max="2059" width="18.140625" style="23" customWidth="1"/>
    <col min="2060" max="2305" width="7.85546875" style="23"/>
    <col min="2306" max="2306" width="0" style="23" hidden="1" customWidth="1"/>
    <col min="2307" max="2307" width="13" style="23" customWidth="1"/>
    <col min="2308" max="2308" width="12" style="23" customWidth="1"/>
    <col min="2309" max="2309" width="13.7109375" style="23" customWidth="1"/>
    <col min="2310" max="2310" width="41.5703125" style="23" customWidth="1"/>
    <col min="2311" max="2311" width="57.42578125" style="23" customWidth="1"/>
    <col min="2312" max="2312" width="14" style="23" customWidth="1"/>
    <col min="2313" max="2313" width="15.140625" style="23" customWidth="1"/>
    <col min="2314" max="2314" width="16.140625" style="23" customWidth="1"/>
    <col min="2315" max="2315" width="18.140625" style="23" customWidth="1"/>
    <col min="2316" max="2561" width="7.85546875" style="23"/>
    <col min="2562" max="2562" width="0" style="23" hidden="1" customWidth="1"/>
    <col min="2563" max="2563" width="13" style="23" customWidth="1"/>
    <col min="2564" max="2564" width="12" style="23" customWidth="1"/>
    <col min="2565" max="2565" width="13.7109375" style="23" customWidth="1"/>
    <col min="2566" max="2566" width="41.5703125" style="23" customWidth="1"/>
    <col min="2567" max="2567" width="57.42578125" style="23" customWidth="1"/>
    <col min="2568" max="2568" width="14" style="23" customWidth="1"/>
    <col min="2569" max="2569" width="15.140625" style="23" customWidth="1"/>
    <col min="2570" max="2570" width="16.140625" style="23" customWidth="1"/>
    <col min="2571" max="2571" width="18.140625" style="23" customWidth="1"/>
    <col min="2572" max="2817" width="7.85546875" style="23"/>
    <col min="2818" max="2818" width="0" style="23" hidden="1" customWidth="1"/>
    <col min="2819" max="2819" width="13" style="23" customWidth="1"/>
    <col min="2820" max="2820" width="12" style="23" customWidth="1"/>
    <col min="2821" max="2821" width="13.7109375" style="23" customWidth="1"/>
    <col min="2822" max="2822" width="41.5703125" style="23" customWidth="1"/>
    <col min="2823" max="2823" width="57.42578125" style="23" customWidth="1"/>
    <col min="2824" max="2824" width="14" style="23" customWidth="1"/>
    <col min="2825" max="2825" width="15.140625" style="23" customWidth="1"/>
    <col min="2826" max="2826" width="16.140625" style="23" customWidth="1"/>
    <col min="2827" max="2827" width="18.140625" style="23" customWidth="1"/>
    <col min="2828" max="3073" width="7.85546875" style="23"/>
    <col min="3074" max="3074" width="0" style="23" hidden="1" customWidth="1"/>
    <col min="3075" max="3075" width="13" style="23" customWidth="1"/>
    <col min="3076" max="3076" width="12" style="23" customWidth="1"/>
    <col min="3077" max="3077" width="13.7109375" style="23" customWidth="1"/>
    <col min="3078" max="3078" width="41.5703125" style="23" customWidth="1"/>
    <col min="3079" max="3079" width="57.42578125" style="23" customWidth="1"/>
    <col min="3080" max="3080" width="14" style="23" customWidth="1"/>
    <col min="3081" max="3081" width="15.140625" style="23" customWidth="1"/>
    <col min="3082" max="3082" width="16.140625" style="23" customWidth="1"/>
    <col min="3083" max="3083" width="18.140625" style="23" customWidth="1"/>
    <col min="3084" max="3329" width="7.85546875" style="23"/>
    <col min="3330" max="3330" width="0" style="23" hidden="1" customWidth="1"/>
    <col min="3331" max="3331" width="13" style="23" customWidth="1"/>
    <col min="3332" max="3332" width="12" style="23" customWidth="1"/>
    <col min="3333" max="3333" width="13.7109375" style="23" customWidth="1"/>
    <col min="3334" max="3334" width="41.5703125" style="23" customWidth="1"/>
    <col min="3335" max="3335" width="57.42578125" style="23" customWidth="1"/>
    <col min="3336" max="3336" width="14" style="23" customWidth="1"/>
    <col min="3337" max="3337" width="15.140625" style="23" customWidth="1"/>
    <col min="3338" max="3338" width="16.140625" style="23" customWidth="1"/>
    <col min="3339" max="3339" width="18.140625" style="23" customWidth="1"/>
    <col min="3340" max="3585" width="7.85546875" style="23"/>
    <col min="3586" max="3586" width="0" style="23" hidden="1" customWidth="1"/>
    <col min="3587" max="3587" width="13" style="23" customWidth="1"/>
    <col min="3588" max="3588" width="12" style="23" customWidth="1"/>
    <col min="3589" max="3589" width="13.7109375" style="23" customWidth="1"/>
    <col min="3590" max="3590" width="41.5703125" style="23" customWidth="1"/>
    <col min="3591" max="3591" width="57.42578125" style="23" customWidth="1"/>
    <col min="3592" max="3592" width="14" style="23" customWidth="1"/>
    <col min="3593" max="3593" width="15.140625" style="23" customWidth="1"/>
    <col min="3594" max="3594" width="16.140625" style="23" customWidth="1"/>
    <col min="3595" max="3595" width="18.140625" style="23" customWidth="1"/>
    <col min="3596" max="3841" width="7.85546875" style="23"/>
    <col min="3842" max="3842" width="0" style="23" hidden="1" customWidth="1"/>
    <col min="3843" max="3843" width="13" style="23" customWidth="1"/>
    <col min="3844" max="3844" width="12" style="23" customWidth="1"/>
    <col min="3845" max="3845" width="13.7109375" style="23" customWidth="1"/>
    <col min="3846" max="3846" width="41.5703125" style="23" customWidth="1"/>
    <col min="3847" max="3847" width="57.42578125" style="23" customWidth="1"/>
    <col min="3848" max="3848" width="14" style="23" customWidth="1"/>
    <col min="3849" max="3849" width="15.140625" style="23" customWidth="1"/>
    <col min="3850" max="3850" width="16.140625" style="23" customWidth="1"/>
    <col min="3851" max="3851" width="18.140625" style="23" customWidth="1"/>
    <col min="3852" max="4097" width="7.85546875" style="23"/>
    <col min="4098" max="4098" width="0" style="23" hidden="1" customWidth="1"/>
    <col min="4099" max="4099" width="13" style="23" customWidth="1"/>
    <col min="4100" max="4100" width="12" style="23" customWidth="1"/>
    <col min="4101" max="4101" width="13.7109375" style="23" customWidth="1"/>
    <col min="4102" max="4102" width="41.5703125" style="23" customWidth="1"/>
    <col min="4103" max="4103" width="57.42578125" style="23" customWidth="1"/>
    <col min="4104" max="4104" width="14" style="23" customWidth="1"/>
    <col min="4105" max="4105" width="15.140625" style="23" customWidth="1"/>
    <col min="4106" max="4106" width="16.140625" style="23" customWidth="1"/>
    <col min="4107" max="4107" width="18.140625" style="23" customWidth="1"/>
    <col min="4108" max="4353" width="7.85546875" style="23"/>
    <col min="4354" max="4354" width="0" style="23" hidden="1" customWidth="1"/>
    <col min="4355" max="4355" width="13" style="23" customWidth="1"/>
    <col min="4356" max="4356" width="12" style="23" customWidth="1"/>
    <col min="4357" max="4357" width="13.7109375" style="23" customWidth="1"/>
    <col min="4358" max="4358" width="41.5703125" style="23" customWidth="1"/>
    <col min="4359" max="4359" width="57.42578125" style="23" customWidth="1"/>
    <col min="4360" max="4360" width="14" style="23" customWidth="1"/>
    <col min="4361" max="4361" width="15.140625" style="23" customWidth="1"/>
    <col min="4362" max="4362" width="16.140625" style="23" customWidth="1"/>
    <col min="4363" max="4363" width="18.140625" style="23" customWidth="1"/>
    <col min="4364" max="4609" width="7.85546875" style="23"/>
    <col min="4610" max="4610" width="0" style="23" hidden="1" customWidth="1"/>
    <col min="4611" max="4611" width="13" style="23" customWidth="1"/>
    <col min="4612" max="4612" width="12" style="23" customWidth="1"/>
    <col min="4613" max="4613" width="13.7109375" style="23" customWidth="1"/>
    <col min="4614" max="4614" width="41.5703125" style="23" customWidth="1"/>
    <col min="4615" max="4615" width="57.42578125" style="23" customWidth="1"/>
    <col min="4616" max="4616" width="14" style="23" customWidth="1"/>
    <col min="4617" max="4617" width="15.140625" style="23" customWidth="1"/>
    <col min="4618" max="4618" width="16.140625" style="23" customWidth="1"/>
    <col min="4619" max="4619" width="18.140625" style="23" customWidth="1"/>
    <col min="4620" max="4865" width="7.85546875" style="23"/>
    <col min="4866" max="4866" width="0" style="23" hidden="1" customWidth="1"/>
    <col min="4867" max="4867" width="13" style="23" customWidth="1"/>
    <col min="4868" max="4868" width="12" style="23" customWidth="1"/>
    <col min="4869" max="4869" width="13.7109375" style="23" customWidth="1"/>
    <col min="4870" max="4870" width="41.5703125" style="23" customWidth="1"/>
    <col min="4871" max="4871" width="57.42578125" style="23" customWidth="1"/>
    <col min="4872" max="4872" width="14" style="23" customWidth="1"/>
    <col min="4873" max="4873" width="15.140625" style="23" customWidth="1"/>
    <col min="4874" max="4874" width="16.140625" style="23" customWidth="1"/>
    <col min="4875" max="4875" width="18.140625" style="23" customWidth="1"/>
    <col min="4876" max="5121" width="7.85546875" style="23"/>
    <col min="5122" max="5122" width="0" style="23" hidden="1" customWidth="1"/>
    <col min="5123" max="5123" width="13" style="23" customWidth="1"/>
    <col min="5124" max="5124" width="12" style="23" customWidth="1"/>
    <col min="5125" max="5125" width="13.7109375" style="23" customWidth="1"/>
    <col min="5126" max="5126" width="41.5703125" style="23" customWidth="1"/>
    <col min="5127" max="5127" width="57.42578125" style="23" customWidth="1"/>
    <col min="5128" max="5128" width="14" style="23" customWidth="1"/>
    <col min="5129" max="5129" width="15.140625" style="23" customWidth="1"/>
    <col min="5130" max="5130" width="16.140625" style="23" customWidth="1"/>
    <col min="5131" max="5131" width="18.140625" style="23" customWidth="1"/>
    <col min="5132" max="5377" width="7.85546875" style="23"/>
    <col min="5378" max="5378" width="0" style="23" hidden="1" customWidth="1"/>
    <col min="5379" max="5379" width="13" style="23" customWidth="1"/>
    <col min="5380" max="5380" width="12" style="23" customWidth="1"/>
    <col min="5381" max="5381" width="13.7109375" style="23" customWidth="1"/>
    <col min="5382" max="5382" width="41.5703125" style="23" customWidth="1"/>
    <col min="5383" max="5383" width="57.42578125" style="23" customWidth="1"/>
    <col min="5384" max="5384" width="14" style="23" customWidth="1"/>
    <col min="5385" max="5385" width="15.140625" style="23" customWidth="1"/>
    <col min="5386" max="5386" width="16.140625" style="23" customWidth="1"/>
    <col min="5387" max="5387" width="18.140625" style="23" customWidth="1"/>
    <col min="5388" max="5633" width="7.85546875" style="23"/>
    <col min="5634" max="5634" width="0" style="23" hidden="1" customWidth="1"/>
    <col min="5635" max="5635" width="13" style="23" customWidth="1"/>
    <col min="5636" max="5636" width="12" style="23" customWidth="1"/>
    <col min="5637" max="5637" width="13.7109375" style="23" customWidth="1"/>
    <col min="5638" max="5638" width="41.5703125" style="23" customWidth="1"/>
    <col min="5639" max="5639" width="57.42578125" style="23" customWidth="1"/>
    <col min="5640" max="5640" width="14" style="23" customWidth="1"/>
    <col min="5641" max="5641" width="15.140625" style="23" customWidth="1"/>
    <col min="5642" max="5642" width="16.140625" style="23" customWidth="1"/>
    <col min="5643" max="5643" width="18.140625" style="23" customWidth="1"/>
    <col min="5644" max="5889" width="7.85546875" style="23"/>
    <col min="5890" max="5890" width="0" style="23" hidden="1" customWidth="1"/>
    <col min="5891" max="5891" width="13" style="23" customWidth="1"/>
    <col min="5892" max="5892" width="12" style="23" customWidth="1"/>
    <col min="5893" max="5893" width="13.7109375" style="23" customWidth="1"/>
    <col min="5894" max="5894" width="41.5703125" style="23" customWidth="1"/>
    <col min="5895" max="5895" width="57.42578125" style="23" customWidth="1"/>
    <col min="5896" max="5896" width="14" style="23" customWidth="1"/>
    <col min="5897" max="5897" width="15.140625" style="23" customWidth="1"/>
    <col min="5898" max="5898" width="16.140625" style="23" customWidth="1"/>
    <col min="5899" max="5899" width="18.140625" style="23" customWidth="1"/>
    <col min="5900" max="6145" width="7.85546875" style="23"/>
    <col min="6146" max="6146" width="0" style="23" hidden="1" customWidth="1"/>
    <col min="6147" max="6147" width="13" style="23" customWidth="1"/>
    <col min="6148" max="6148" width="12" style="23" customWidth="1"/>
    <col min="6149" max="6149" width="13.7109375" style="23" customWidth="1"/>
    <col min="6150" max="6150" width="41.5703125" style="23" customWidth="1"/>
    <col min="6151" max="6151" width="57.42578125" style="23" customWidth="1"/>
    <col min="6152" max="6152" width="14" style="23" customWidth="1"/>
    <col min="6153" max="6153" width="15.140625" style="23" customWidth="1"/>
    <col min="6154" max="6154" width="16.140625" style="23" customWidth="1"/>
    <col min="6155" max="6155" width="18.140625" style="23" customWidth="1"/>
    <col min="6156" max="6401" width="7.85546875" style="23"/>
    <col min="6402" max="6402" width="0" style="23" hidden="1" customWidth="1"/>
    <col min="6403" max="6403" width="13" style="23" customWidth="1"/>
    <col min="6404" max="6404" width="12" style="23" customWidth="1"/>
    <col min="6405" max="6405" width="13.7109375" style="23" customWidth="1"/>
    <col min="6406" max="6406" width="41.5703125" style="23" customWidth="1"/>
    <col min="6407" max="6407" width="57.42578125" style="23" customWidth="1"/>
    <col min="6408" max="6408" width="14" style="23" customWidth="1"/>
    <col min="6409" max="6409" width="15.140625" style="23" customWidth="1"/>
    <col min="6410" max="6410" width="16.140625" style="23" customWidth="1"/>
    <col min="6411" max="6411" width="18.140625" style="23" customWidth="1"/>
    <col min="6412" max="6657" width="7.85546875" style="23"/>
    <col min="6658" max="6658" width="0" style="23" hidden="1" customWidth="1"/>
    <col min="6659" max="6659" width="13" style="23" customWidth="1"/>
    <col min="6660" max="6660" width="12" style="23" customWidth="1"/>
    <col min="6661" max="6661" width="13.7109375" style="23" customWidth="1"/>
    <col min="6662" max="6662" width="41.5703125" style="23" customWidth="1"/>
    <col min="6663" max="6663" width="57.42578125" style="23" customWidth="1"/>
    <col min="6664" max="6664" width="14" style="23" customWidth="1"/>
    <col min="6665" max="6665" width="15.140625" style="23" customWidth="1"/>
    <col min="6666" max="6666" width="16.140625" style="23" customWidth="1"/>
    <col min="6667" max="6667" width="18.140625" style="23" customWidth="1"/>
    <col min="6668" max="6913" width="7.85546875" style="23"/>
    <col min="6914" max="6914" width="0" style="23" hidden="1" customWidth="1"/>
    <col min="6915" max="6915" width="13" style="23" customWidth="1"/>
    <col min="6916" max="6916" width="12" style="23" customWidth="1"/>
    <col min="6917" max="6917" width="13.7109375" style="23" customWidth="1"/>
    <col min="6918" max="6918" width="41.5703125" style="23" customWidth="1"/>
    <col min="6919" max="6919" width="57.42578125" style="23" customWidth="1"/>
    <col min="6920" max="6920" width="14" style="23" customWidth="1"/>
    <col min="6921" max="6921" width="15.140625" style="23" customWidth="1"/>
    <col min="6922" max="6922" width="16.140625" style="23" customWidth="1"/>
    <col min="6923" max="6923" width="18.140625" style="23" customWidth="1"/>
    <col min="6924" max="7169" width="7.85546875" style="23"/>
    <col min="7170" max="7170" width="0" style="23" hidden="1" customWidth="1"/>
    <col min="7171" max="7171" width="13" style="23" customWidth="1"/>
    <col min="7172" max="7172" width="12" style="23" customWidth="1"/>
    <col min="7173" max="7173" width="13.7109375" style="23" customWidth="1"/>
    <col min="7174" max="7174" width="41.5703125" style="23" customWidth="1"/>
    <col min="7175" max="7175" width="57.42578125" style="23" customWidth="1"/>
    <col min="7176" max="7176" width="14" style="23" customWidth="1"/>
    <col min="7177" max="7177" width="15.140625" style="23" customWidth="1"/>
    <col min="7178" max="7178" width="16.140625" style="23" customWidth="1"/>
    <col min="7179" max="7179" width="18.140625" style="23" customWidth="1"/>
    <col min="7180" max="7425" width="7.85546875" style="23"/>
    <col min="7426" max="7426" width="0" style="23" hidden="1" customWidth="1"/>
    <col min="7427" max="7427" width="13" style="23" customWidth="1"/>
    <col min="7428" max="7428" width="12" style="23" customWidth="1"/>
    <col min="7429" max="7429" width="13.7109375" style="23" customWidth="1"/>
    <col min="7430" max="7430" width="41.5703125" style="23" customWidth="1"/>
    <col min="7431" max="7431" width="57.42578125" style="23" customWidth="1"/>
    <col min="7432" max="7432" width="14" style="23" customWidth="1"/>
    <col min="7433" max="7433" width="15.140625" style="23" customWidth="1"/>
    <col min="7434" max="7434" width="16.140625" style="23" customWidth="1"/>
    <col min="7435" max="7435" width="18.140625" style="23" customWidth="1"/>
    <col min="7436" max="7681" width="7.85546875" style="23"/>
    <col min="7682" max="7682" width="0" style="23" hidden="1" customWidth="1"/>
    <col min="7683" max="7683" width="13" style="23" customWidth="1"/>
    <col min="7684" max="7684" width="12" style="23" customWidth="1"/>
    <col min="7685" max="7685" width="13.7109375" style="23" customWidth="1"/>
    <col min="7686" max="7686" width="41.5703125" style="23" customWidth="1"/>
    <col min="7687" max="7687" width="57.42578125" style="23" customWidth="1"/>
    <col min="7688" max="7688" width="14" style="23" customWidth="1"/>
    <col min="7689" max="7689" width="15.140625" style="23" customWidth="1"/>
    <col min="7690" max="7690" width="16.140625" style="23" customWidth="1"/>
    <col min="7691" max="7691" width="18.140625" style="23" customWidth="1"/>
    <col min="7692" max="7937" width="7.85546875" style="23"/>
    <col min="7938" max="7938" width="0" style="23" hidden="1" customWidth="1"/>
    <col min="7939" max="7939" width="13" style="23" customWidth="1"/>
    <col min="7940" max="7940" width="12" style="23" customWidth="1"/>
    <col min="7941" max="7941" width="13.7109375" style="23" customWidth="1"/>
    <col min="7942" max="7942" width="41.5703125" style="23" customWidth="1"/>
    <col min="7943" max="7943" width="57.42578125" style="23" customWidth="1"/>
    <col min="7944" max="7944" width="14" style="23" customWidth="1"/>
    <col min="7945" max="7945" width="15.140625" style="23" customWidth="1"/>
    <col min="7946" max="7946" width="16.140625" style="23" customWidth="1"/>
    <col min="7947" max="7947" width="18.140625" style="23" customWidth="1"/>
    <col min="7948" max="8193" width="7.85546875" style="23"/>
    <col min="8194" max="8194" width="0" style="23" hidden="1" customWidth="1"/>
    <col min="8195" max="8195" width="13" style="23" customWidth="1"/>
    <col min="8196" max="8196" width="12" style="23" customWidth="1"/>
    <col min="8197" max="8197" width="13.7109375" style="23" customWidth="1"/>
    <col min="8198" max="8198" width="41.5703125" style="23" customWidth="1"/>
    <col min="8199" max="8199" width="57.42578125" style="23" customWidth="1"/>
    <col min="8200" max="8200" width="14" style="23" customWidth="1"/>
    <col min="8201" max="8201" width="15.140625" style="23" customWidth="1"/>
    <col min="8202" max="8202" width="16.140625" style="23" customWidth="1"/>
    <col min="8203" max="8203" width="18.140625" style="23" customWidth="1"/>
    <col min="8204" max="8449" width="7.85546875" style="23"/>
    <col min="8450" max="8450" width="0" style="23" hidden="1" customWidth="1"/>
    <col min="8451" max="8451" width="13" style="23" customWidth="1"/>
    <col min="8452" max="8452" width="12" style="23" customWidth="1"/>
    <col min="8453" max="8453" width="13.7109375" style="23" customWidth="1"/>
    <col min="8454" max="8454" width="41.5703125" style="23" customWidth="1"/>
    <col min="8455" max="8455" width="57.42578125" style="23" customWidth="1"/>
    <col min="8456" max="8456" width="14" style="23" customWidth="1"/>
    <col min="8457" max="8457" width="15.140625" style="23" customWidth="1"/>
    <col min="8458" max="8458" width="16.140625" style="23" customWidth="1"/>
    <col min="8459" max="8459" width="18.140625" style="23" customWidth="1"/>
    <col min="8460" max="8705" width="7.85546875" style="23"/>
    <col min="8706" max="8706" width="0" style="23" hidden="1" customWidth="1"/>
    <col min="8707" max="8707" width="13" style="23" customWidth="1"/>
    <col min="8708" max="8708" width="12" style="23" customWidth="1"/>
    <col min="8709" max="8709" width="13.7109375" style="23" customWidth="1"/>
    <col min="8710" max="8710" width="41.5703125" style="23" customWidth="1"/>
    <col min="8711" max="8711" width="57.42578125" style="23" customWidth="1"/>
    <col min="8712" max="8712" width="14" style="23" customWidth="1"/>
    <col min="8713" max="8713" width="15.140625" style="23" customWidth="1"/>
    <col min="8714" max="8714" width="16.140625" style="23" customWidth="1"/>
    <col min="8715" max="8715" width="18.140625" style="23" customWidth="1"/>
    <col min="8716" max="8961" width="7.85546875" style="23"/>
    <col min="8962" max="8962" width="0" style="23" hidden="1" customWidth="1"/>
    <col min="8963" max="8963" width="13" style="23" customWidth="1"/>
    <col min="8964" max="8964" width="12" style="23" customWidth="1"/>
    <col min="8965" max="8965" width="13.7109375" style="23" customWidth="1"/>
    <col min="8966" max="8966" width="41.5703125" style="23" customWidth="1"/>
    <col min="8967" max="8967" width="57.42578125" style="23" customWidth="1"/>
    <col min="8968" max="8968" width="14" style="23" customWidth="1"/>
    <col min="8969" max="8969" width="15.140625" style="23" customWidth="1"/>
    <col min="8970" max="8970" width="16.140625" style="23" customWidth="1"/>
    <col min="8971" max="8971" width="18.140625" style="23" customWidth="1"/>
    <col min="8972" max="9217" width="7.85546875" style="23"/>
    <col min="9218" max="9218" width="0" style="23" hidden="1" customWidth="1"/>
    <col min="9219" max="9219" width="13" style="23" customWidth="1"/>
    <col min="9220" max="9220" width="12" style="23" customWidth="1"/>
    <col min="9221" max="9221" width="13.7109375" style="23" customWidth="1"/>
    <col min="9222" max="9222" width="41.5703125" style="23" customWidth="1"/>
    <col min="9223" max="9223" width="57.42578125" style="23" customWidth="1"/>
    <col min="9224" max="9224" width="14" style="23" customWidth="1"/>
    <col min="9225" max="9225" width="15.140625" style="23" customWidth="1"/>
    <col min="9226" max="9226" width="16.140625" style="23" customWidth="1"/>
    <col min="9227" max="9227" width="18.140625" style="23" customWidth="1"/>
    <col min="9228" max="9473" width="7.85546875" style="23"/>
    <col min="9474" max="9474" width="0" style="23" hidden="1" customWidth="1"/>
    <col min="9475" max="9475" width="13" style="23" customWidth="1"/>
    <col min="9476" max="9476" width="12" style="23" customWidth="1"/>
    <col min="9477" max="9477" width="13.7109375" style="23" customWidth="1"/>
    <col min="9478" max="9478" width="41.5703125" style="23" customWidth="1"/>
    <col min="9479" max="9479" width="57.42578125" style="23" customWidth="1"/>
    <col min="9480" max="9480" width="14" style="23" customWidth="1"/>
    <col min="9481" max="9481" width="15.140625" style="23" customWidth="1"/>
    <col min="9482" max="9482" width="16.140625" style="23" customWidth="1"/>
    <col min="9483" max="9483" width="18.140625" style="23" customWidth="1"/>
    <col min="9484" max="9729" width="7.85546875" style="23"/>
    <col min="9730" max="9730" width="0" style="23" hidden="1" customWidth="1"/>
    <col min="9731" max="9731" width="13" style="23" customWidth="1"/>
    <col min="9732" max="9732" width="12" style="23" customWidth="1"/>
    <col min="9733" max="9733" width="13.7109375" style="23" customWidth="1"/>
    <col min="9734" max="9734" width="41.5703125" style="23" customWidth="1"/>
    <col min="9735" max="9735" width="57.42578125" style="23" customWidth="1"/>
    <col min="9736" max="9736" width="14" style="23" customWidth="1"/>
    <col min="9737" max="9737" width="15.140625" style="23" customWidth="1"/>
    <col min="9738" max="9738" width="16.140625" style="23" customWidth="1"/>
    <col min="9739" max="9739" width="18.140625" style="23" customWidth="1"/>
    <col min="9740" max="9985" width="7.85546875" style="23"/>
    <col min="9986" max="9986" width="0" style="23" hidden="1" customWidth="1"/>
    <col min="9987" max="9987" width="13" style="23" customWidth="1"/>
    <col min="9988" max="9988" width="12" style="23" customWidth="1"/>
    <col min="9989" max="9989" width="13.7109375" style="23" customWidth="1"/>
    <col min="9990" max="9990" width="41.5703125" style="23" customWidth="1"/>
    <col min="9991" max="9991" width="57.42578125" style="23" customWidth="1"/>
    <col min="9992" max="9992" width="14" style="23" customWidth="1"/>
    <col min="9993" max="9993" width="15.140625" style="23" customWidth="1"/>
    <col min="9994" max="9994" width="16.140625" style="23" customWidth="1"/>
    <col min="9995" max="9995" width="18.140625" style="23" customWidth="1"/>
    <col min="9996" max="10241" width="7.85546875" style="23"/>
    <col min="10242" max="10242" width="0" style="23" hidden="1" customWidth="1"/>
    <col min="10243" max="10243" width="13" style="23" customWidth="1"/>
    <col min="10244" max="10244" width="12" style="23" customWidth="1"/>
    <col min="10245" max="10245" width="13.7109375" style="23" customWidth="1"/>
    <col min="10246" max="10246" width="41.5703125" style="23" customWidth="1"/>
    <col min="10247" max="10247" width="57.42578125" style="23" customWidth="1"/>
    <col min="10248" max="10248" width="14" style="23" customWidth="1"/>
    <col min="10249" max="10249" width="15.140625" style="23" customWidth="1"/>
    <col min="10250" max="10250" width="16.140625" style="23" customWidth="1"/>
    <col min="10251" max="10251" width="18.140625" style="23" customWidth="1"/>
    <col min="10252" max="10497" width="7.85546875" style="23"/>
    <col min="10498" max="10498" width="0" style="23" hidden="1" customWidth="1"/>
    <col min="10499" max="10499" width="13" style="23" customWidth="1"/>
    <col min="10500" max="10500" width="12" style="23" customWidth="1"/>
    <col min="10501" max="10501" width="13.7109375" style="23" customWidth="1"/>
    <col min="10502" max="10502" width="41.5703125" style="23" customWidth="1"/>
    <col min="10503" max="10503" width="57.42578125" style="23" customWidth="1"/>
    <col min="10504" max="10504" width="14" style="23" customWidth="1"/>
    <col min="10505" max="10505" width="15.140625" style="23" customWidth="1"/>
    <col min="10506" max="10506" width="16.140625" style="23" customWidth="1"/>
    <col min="10507" max="10507" width="18.140625" style="23" customWidth="1"/>
    <col min="10508" max="10753" width="7.85546875" style="23"/>
    <col min="10754" max="10754" width="0" style="23" hidden="1" customWidth="1"/>
    <col min="10755" max="10755" width="13" style="23" customWidth="1"/>
    <col min="10756" max="10756" width="12" style="23" customWidth="1"/>
    <col min="10757" max="10757" width="13.7109375" style="23" customWidth="1"/>
    <col min="10758" max="10758" width="41.5703125" style="23" customWidth="1"/>
    <col min="10759" max="10759" width="57.42578125" style="23" customWidth="1"/>
    <col min="10760" max="10760" width="14" style="23" customWidth="1"/>
    <col min="10761" max="10761" width="15.140625" style="23" customWidth="1"/>
    <col min="10762" max="10762" width="16.140625" style="23" customWidth="1"/>
    <col min="10763" max="10763" width="18.140625" style="23" customWidth="1"/>
    <col min="10764" max="11009" width="7.85546875" style="23"/>
    <col min="11010" max="11010" width="0" style="23" hidden="1" customWidth="1"/>
    <col min="11011" max="11011" width="13" style="23" customWidth="1"/>
    <col min="11012" max="11012" width="12" style="23" customWidth="1"/>
    <col min="11013" max="11013" width="13.7109375" style="23" customWidth="1"/>
    <col min="11014" max="11014" width="41.5703125" style="23" customWidth="1"/>
    <col min="11015" max="11015" width="57.42578125" style="23" customWidth="1"/>
    <col min="11016" max="11016" width="14" style="23" customWidth="1"/>
    <col min="11017" max="11017" width="15.140625" style="23" customWidth="1"/>
    <col min="11018" max="11018" width="16.140625" style="23" customWidth="1"/>
    <col min="11019" max="11019" width="18.140625" style="23" customWidth="1"/>
    <col min="11020" max="11265" width="7.85546875" style="23"/>
    <col min="11266" max="11266" width="0" style="23" hidden="1" customWidth="1"/>
    <col min="11267" max="11267" width="13" style="23" customWidth="1"/>
    <col min="11268" max="11268" width="12" style="23" customWidth="1"/>
    <col min="11269" max="11269" width="13.7109375" style="23" customWidth="1"/>
    <col min="11270" max="11270" width="41.5703125" style="23" customWidth="1"/>
    <col min="11271" max="11271" width="57.42578125" style="23" customWidth="1"/>
    <col min="11272" max="11272" width="14" style="23" customWidth="1"/>
    <col min="11273" max="11273" width="15.140625" style="23" customWidth="1"/>
    <col min="11274" max="11274" width="16.140625" style="23" customWidth="1"/>
    <col min="11275" max="11275" width="18.140625" style="23" customWidth="1"/>
    <col min="11276" max="11521" width="7.85546875" style="23"/>
    <col min="11522" max="11522" width="0" style="23" hidden="1" customWidth="1"/>
    <col min="11523" max="11523" width="13" style="23" customWidth="1"/>
    <col min="11524" max="11524" width="12" style="23" customWidth="1"/>
    <col min="11525" max="11525" width="13.7109375" style="23" customWidth="1"/>
    <col min="11526" max="11526" width="41.5703125" style="23" customWidth="1"/>
    <col min="11527" max="11527" width="57.42578125" style="23" customWidth="1"/>
    <col min="11528" max="11528" width="14" style="23" customWidth="1"/>
    <col min="11529" max="11529" width="15.140625" style="23" customWidth="1"/>
    <col min="11530" max="11530" width="16.140625" style="23" customWidth="1"/>
    <col min="11531" max="11531" width="18.140625" style="23" customWidth="1"/>
    <col min="11532" max="11777" width="7.85546875" style="23"/>
    <col min="11778" max="11778" width="0" style="23" hidden="1" customWidth="1"/>
    <col min="11779" max="11779" width="13" style="23" customWidth="1"/>
    <col min="11780" max="11780" width="12" style="23" customWidth="1"/>
    <col min="11781" max="11781" width="13.7109375" style="23" customWidth="1"/>
    <col min="11782" max="11782" width="41.5703125" style="23" customWidth="1"/>
    <col min="11783" max="11783" width="57.42578125" style="23" customWidth="1"/>
    <col min="11784" max="11784" width="14" style="23" customWidth="1"/>
    <col min="11785" max="11785" width="15.140625" style="23" customWidth="1"/>
    <col min="11786" max="11786" width="16.140625" style="23" customWidth="1"/>
    <col min="11787" max="11787" width="18.140625" style="23" customWidth="1"/>
    <col min="11788" max="12033" width="7.85546875" style="23"/>
    <col min="12034" max="12034" width="0" style="23" hidden="1" customWidth="1"/>
    <col min="12035" max="12035" width="13" style="23" customWidth="1"/>
    <col min="12036" max="12036" width="12" style="23" customWidth="1"/>
    <col min="12037" max="12037" width="13.7109375" style="23" customWidth="1"/>
    <col min="12038" max="12038" width="41.5703125" style="23" customWidth="1"/>
    <col min="12039" max="12039" width="57.42578125" style="23" customWidth="1"/>
    <col min="12040" max="12040" width="14" style="23" customWidth="1"/>
    <col min="12041" max="12041" width="15.140625" style="23" customWidth="1"/>
    <col min="12042" max="12042" width="16.140625" style="23" customWidth="1"/>
    <col min="12043" max="12043" width="18.140625" style="23" customWidth="1"/>
    <col min="12044" max="12289" width="7.85546875" style="23"/>
    <col min="12290" max="12290" width="0" style="23" hidden="1" customWidth="1"/>
    <col min="12291" max="12291" width="13" style="23" customWidth="1"/>
    <col min="12292" max="12292" width="12" style="23" customWidth="1"/>
    <col min="12293" max="12293" width="13.7109375" style="23" customWidth="1"/>
    <col min="12294" max="12294" width="41.5703125" style="23" customWidth="1"/>
    <col min="12295" max="12295" width="57.42578125" style="23" customWidth="1"/>
    <col min="12296" max="12296" width="14" style="23" customWidth="1"/>
    <col min="12297" max="12297" width="15.140625" style="23" customWidth="1"/>
    <col min="12298" max="12298" width="16.140625" style="23" customWidth="1"/>
    <col min="12299" max="12299" width="18.140625" style="23" customWidth="1"/>
    <col min="12300" max="12545" width="7.85546875" style="23"/>
    <col min="12546" max="12546" width="0" style="23" hidden="1" customWidth="1"/>
    <col min="12547" max="12547" width="13" style="23" customWidth="1"/>
    <col min="12548" max="12548" width="12" style="23" customWidth="1"/>
    <col min="12549" max="12549" width="13.7109375" style="23" customWidth="1"/>
    <col min="12550" max="12550" width="41.5703125" style="23" customWidth="1"/>
    <col min="12551" max="12551" width="57.42578125" style="23" customWidth="1"/>
    <col min="12552" max="12552" width="14" style="23" customWidth="1"/>
    <col min="12553" max="12553" width="15.140625" style="23" customWidth="1"/>
    <col min="12554" max="12554" width="16.140625" style="23" customWidth="1"/>
    <col min="12555" max="12555" width="18.140625" style="23" customWidth="1"/>
    <col min="12556" max="12801" width="7.85546875" style="23"/>
    <col min="12802" max="12802" width="0" style="23" hidden="1" customWidth="1"/>
    <col min="12803" max="12803" width="13" style="23" customWidth="1"/>
    <col min="12804" max="12804" width="12" style="23" customWidth="1"/>
    <col min="12805" max="12805" width="13.7109375" style="23" customWidth="1"/>
    <col min="12806" max="12806" width="41.5703125" style="23" customWidth="1"/>
    <col min="12807" max="12807" width="57.42578125" style="23" customWidth="1"/>
    <col min="12808" max="12808" width="14" style="23" customWidth="1"/>
    <col min="12809" max="12809" width="15.140625" style="23" customWidth="1"/>
    <col min="12810" max="12810" width="16.140625" style="23" customWidth="1"/>
    <col min="12811" max="12811" width="18.140625" style="23" customWidth="1"/>
    <col min="12812" max="13057" width="7.85546875" style="23"/>
    <col min="13058" max="13058" width="0" style="23" hidden="1" customWidth="1"/>
    <col min="13059" max="13059" width="13" style="23" customWidth="1"/>
    <col min="13060" max="13060" width="12" style="23" customWidth="1"/>
    <col min="13061" max="13061" width="13.7109375" style="23" customWidth="1"/>
    <col min="13062" max="13062" width="41.5703125" style="23" customWidth="1"/>
    <col min="13063" max="13063" width="57.42578125" style="23" customWidth="1"/>
    <col min="13064" max="13064" width="14" style="23" customWidth="1"/>
    <col min="13065" max="13065" width="15.140625" style="23" customWidth="1"/>
    <col min="13066" max="13066" width="16.140625" style="23" customWidth="1"/>
    <col min="13067" max="13067" width="18.140625" style="23" customWidth="1"/>
    <col min="13068" max="13313" width="7.85546875" style="23"/>
    <col min="13314" max="13314" width="0" style="23" hidden="1" customWidth="1"/>
    <col min="13315" max="13315" width="13" style="23" customWidth="1"/>
    <col min="13316" max="13316" width="12" style="23" customWidth="1"/>
    <col min="13317" max="13317" width="13.7109375" style="23" customWidth="1"/>
    <col min="13318" max="13318" width="41.5703125" style="23" customWidth="1"/>
    <col min="13319" max="13319" width="57.42578125" style="23" customWidth="1"/>
    <col min="13320" max="13320" width="14" style="23" customWidth="1"/>
    <col min="13321" max="13321" width="15.140625" style="23" customWidth="1"/>
    <col min="13322" max="13322" width="16.140625" style="23" customWidth="1"/>
    <col min="13323" max="13323" width="18.140625" style="23" customWidth="1"/>
    <col min="13324" max="13569" width="7.85546875" style="23"/>
    <col min="13570" max="13570" width="0" style="23" hidden="1" customWidth="1"/>
    <col min="13571" max="13571" width="13" style="23" customWidth="1"/>
    <col min="13572" max="13572" width="12" style="23" customWidth="1"/>
    <col min="13573" max="13573" width="13.7109375" style="23" customWidth="1"/>
    <col min="13574" max="13574" width="41.5703125" style="23" customWidth="1"/>
    <col min="13575" max="13575" width="57.42578125" style="23" customWidth="1"/>
    <col min="13576" max="13576" width="14" style="23" customWidth="1"/>
    <col min="13577" max="13577" width="15.140625" style="23" customWidth="1"/>
    <col min="13578" max="13578" width="16.140625" style="23" customWidth="1"/>
    <col min="13579" max="13579" width="18.140625" style="23" customWidth="1"/>
    <col min="13580" max="13825" width="7.85546875" style="23"/>
    <col min="13826" max="13826" width="0" style="23" hidden="1" customWidth="1"/>
    <col min="13827" max="13827" width="13" style="23" customWidth="1"/>
    <col min="13828" max="13828" width="12" style="23" customWidth="1"/>
    <col min="13829" max="13829" width="13.7109375" style="23" customWidth="1"/>
    <col min="13830" max="13830" width="41.5703125" style="23" customWidth="1"/>
    <col min="13831" max="13831" width="57.42578125" style="23" customWidth="1"/>
    <col min="13832" max="13832" width="14" style="23" customWidth="1"/>
    <col min="13833" max="13833" width="15.140625" style="23" customWidth="1"/>
    <col min="13834" max="13834" width="16.140625" style="23" customWidth="1"/>
    <col min="13835" max="13835" width="18.140625" style="23" customWidth="1"/>
    <col min="13836" max="14081" width="7.85546875" style="23"/>
    <col min="14082" max="14082" width="0" style="23" hidden="1" customWidth="1"/>
    <col min="14083" max="14083" width="13" style="23" customWidth="1"/>
    <col min="14084" max="14084" width="12" style="23" customWidth="1"/>
    <col min="14085" max="14085" width="13.7109375" style="23" customWidth="1"/>
    <col min="14086" max="14086" width="41.5703125" style="23" customWidth="1"/>
    <col min="14087" max="14087" width="57.42578125" style="23" customWidth="1"/>
    <col min="14088" max="14088" width="14" style="23" customWidth="1"/>
    <col min="14089" max="14089" width="15.140625" style="23" customWidth="1"/>
    <col min="14090" max="14090" width="16.140625" style="23" customWidth="1"/>
    <col min="14091" max="14091" width="18.140625" style="23" customWidth="1"/>
    <col min="14092" max="14337" width="7.85546875" style="23"/>
    <col min="14338" max="14338" width="0" style="23" hidden="1" customWidth="1"/>
    <col min="14339" max="14339" width="13" style="23" customWidth="1"/>
    <col min="14340" max="14340" width="12" style="23" customWidth="1"/>
    <col min="14341" max="14341" width="13.7109375" style="23" customWidth="1"/>
    <col min="14342" max="14342" width="41.5703125" style="23" customWidth="1"/>
    <col min="14343" max="14343" width="57.42578125" style="23" customWidth="1"/>
    <col min="14344" max="14344" width="14" style="23" customWidth="1"/>
    <col min="14345" max="14345" width="15.140625" style="23" customWidth="1"/>
    <col min="14346" max="14346" width="16.140625" style="23" customWidth="1"/>
    <col min="14347" max="14347" width="18.140625" style="23" customWidth="1"/>
    <col min="14348" max="14593" width="7.85546875" style="23"/>
    <col min="14594" max="14594" width="0" style="23" hidden="1" customWidth="1"/>
    <col min="14595" max="14595" width="13" style="23" customWidth="1"/>
    <col min="14596" max="14596" width="12" style="23" customWidth="1"/>
    <col min="14597" max="14597" width="13.7109375" style="23" customWidth="1"/>
    <col min="14598" max="14598" width="41.5703125" style="23" customWidth="1"/>
    <col min="14599" max="14599" width="57.42578125" style="23" customWidth="1"/>
    <col min="14600" max="14600" width="14" style="23" customWidth="1"/>
    <col min="14601" max="14601" width="15.140625" style="23" customWidth="1"/>
    <col min="14602" max="14602" width="16.140625" style="23" customWidth="1"/>
    <col min="14603" max="14603" width="18.140625" style="23" customWidth="1"/>
    <col min="14604" max="14849" width="7.85546875" style="23"/>
    <col min="14850" max="14850" width="0" style="23" hidden="1" customWidth="1"/>
    <col min="14851" max="14851" width="13" style="23" customWidth="1"/>
    <col min="14852" max="14852" width="12" style="23" customWidth="1"/>
    <col min="14853" max="14853" width="13.7109375" style="23" customWidth="1"/>
    <col min="14854" max="14854" width="41.5703125" style="23" customWidth="1"/>
    <col min="14855" max="14855" width="57.42578125" style="23" customWidth="1"/>
    <col min="14856" max="14856" width="14" style="23" customWidth="1"/>
    <col min="14857" max="14857" width="15.140625" style="23" customWidth="1"/>
    <col min="14858" max="14858" width="16.140625" style="23" customWidth="1"/>
    <col min="14859" max="14859" width="18.140625" style="23" customWidth="1"/>
    <col min="14860" max="15105" width="7.85546875" style="23"/>
    <col min="15106" max="15106" width="0" style="23" hidden="1" customWidth="1"/>
    <col min="15107" max="15107" width="13" style="23" customWidth="1"/>
    <col min="15108" max="15108" width="12" style="23" customWidth="1"/>
    <col min="15109" max="15109" width="13.7109375" style="23" customWidth="1"/>
    <col min="15110" max="15110" width="41.5703125" style="23" customWidth="1"/>
    <col min="15111" max="15111" width="57.42578125" style="23" customWidth="1"/>
    <col min="15112" max="15112" width="14" style="23" customWidth="1"/>
    <col min="15113" max="15113" width="15.140625" style="23" customWidth="1"/>
    <col min="15114" max="15114" width="16.140625" style="23" customWidth="1"/>
    <col min="15115" max="15115" width="18.140625" style="23" customWidth="1"/>
    <col min="15116" max="15361" width="7.85546875" style="23"/>
    <col min="15362" max="15362" width="0" style="23" hidden="1" customWidth="1"/>
    <col min="15363" max="15363" width="13" style="23" customWidth="1"/>
    <col min="15364" max="15364" width="12" style="23" customWidth="1"/>
    <col min="15365" max="15365" width="13.7109375" style="23" customWidth="1"/>
    <col min="15366" max="15366" width="41.5703125" style="23" customWidth="1"/>
    <col min="15367" max="15367" width="57.42578125" style="23" customWidth="1"/>
    <col min="15368" max="15368" width="14" style="23" customWidth="1"/>
    <col min="15369" max="15369" width="15.140625" style="23" customWidth="1"/>
    <col min="15370" max="15370" width="16.140625" style="23" customWidth="1"/>
    <col min="15371" max="15371" width="18.140625" style="23" customWidth="1"/>
    <col min="15372" max="15617" width="7.85546875" style="23"/>
    <col min="15618" max="15618" width="0" style="23" hidden="1" customWidth="1"/>
    <col min="15619" max="15619" width="13" style="23" customWidth="1"/>
    <col min="15620" max="15620" width="12" style="23" customWidth="1"/>
    <col min="15621" max="15621" width="13.7109375" style="23" customWidth="1"/>
    <col min="15622" max="15622" width="41.5703125" style="23" customWidth="1"/>
    <col min="15623" max="15623" width="57.42578125" style="23" customWidth="1"/>
    <col min="15624" max="15624" width="14" style="23" customWidth="1"/>
    <col min="15625" max="15625" width="15.140625" style="23" customWidth="1"/>
    <col min="15626" max="15626" width="16.140625" style="23" customWidth="1"/>
    <col min="15627" max="15627" width="18.140625" style="23" customWidth="1"/>
    <col min="15628" max="15873" width="7.85546875" style="23"/>
    <col min="15874" max="15874" width="0" style="23" hidden="1" customWidth="1"/>
    <col min="15875" max="15875" width="13" style="23" customWidth="1"/>
    <col min="15876" max="15876" width="12" style="23" customWidth="1"/>
    <col min="15877" max="15877" width="13.7109375" style="23" customWidth="1"/>
    <col min="15878" max="15878" width="41.5703125" style="23" customWidth="1"/>
    <col min="15879" max="15879" width="57.42578125" style="23" customWidth="1"/>
    <col min="15880" max="15880" width="14" style="23" customWidth="1"/>
    <col min="15881" max="15881" width="15.140625" style="23" customWidth="1"/>
    <col min="15882" max="15882" width="16.140625" style="23" customWidth="1"/>
    <col min="15883" max="15883" width="18.140625" style="23" customWidth="1"/>
    <col min="15884" max="16129" width="7.85546875" style="23"/>
    <col min="16130" max="16130" width="0" style="23" hidden="1" customWidth="1"/>
    <col min="16131" max="16131" width="13" style="23" customWidth="1"/>
    <col min="16132" max="16132" width="12" style="23" customWidth="1"/>
    <col min="16133" max="16133" width="13.7109375" style="23" customWidth="1"/>
    <col min="16134" max="16134" width="41.5703125" style="23" customWidth="1"/>
    <col min="16135" max="16135" width="57.42578125" style="23" customWidth="1"/>
    <col min="16136" max="16136" width="14" style="23" customWidth="1"/>
    <col min="16137" max="16137" width="15.140625" style="23" customWidth="1"/>
    <col min="16138" max="16138" width="16.140625" style="23" customWidth="1"/>
    <col min="16139" max="16139" width="18.140625" style="23" customWidth="1"/>
    <col min="16140" max="16384" width="7.85546875" style="23"/>
  </cols>
  <sheetData>
    <row r="1" spans="1:11" s="63" customFormat="1" ht="17.25" customHeight="1" x14ac:dyDescent="0.25">
      <c r="B1" s="24"/>
      <c r="C1" s="24"/>
      <c r="D1" s="24"/>
      <c r="E1" s="24"/>
      <c r="F1" s="24"/>
      <c r="G1" s="24"/>
      <c r="H1" s="24"/>
      <c r="I1" s="24"/>
      <c r="J1" s="24" t="s">
        <v>250</v>
      </c>
      <c r="K1" s="24"/>
    </row>
    <row r="2" spans="1:11" ht="28.5" customHeight="1" x14ac:dyDescent="0.25">
      <c r="B2" s="21"/>
      <c r="C2" s="21"/>
      <c r="D2" s="21"/>
      <c r="E2" s="21"/>
      <c r="F2" s="21"/>
      <c r="G2" s="75"/>
      <c r="H2" s="75"/>
      <c r="I2" s="75"/>
      <c r="J2" s="264" t="s">
        <v>251</v>
      </c>
      <c r="K2" s="264"/>
    </row>
    <row r="3" spans="1:11" ht="18" customHeight="1" x14ac:dyDescent="0.25">
      <c r="B3" s="21"/>
      <c r="C3" s="21"/>
      <c r="D3" s="21"/>
      <c r="E3" s="21"/>
      <c r="F3" s="21"/>
      <c r="G3" s="75"/>
      <c r="H3" s="75"/>
      <c r="I3" s="75"/>
      <c r="J3" s="1" t="s">
        <v>449</v>
      </c>
      <c r="K3"/>
    </row>
    <row r="4" spans="1:11" ht="14.25" customHeight="1" x14ac:dyDescent="0.25">
      <c r="B4" s="21"/>
      <c r="C4" s="21"/>
      <c r="D4" s="21"/>
      <c r="E4" s="21"/>
      <c r="F4" s="21"/>
      <c r="G4" s="75"/>
      <c r="H4" s="75"/>
      <c r="I4" s="75"/>
      <c r="J4" s="76"/>
      <c r="K4" s="76"/>
    </row>
    <row r="5" spans="1:11" ht="41.25" customHeight="1" x14ac:dyDescent="0.3">
      <c r="A5" s="77"/>
      <c r="B5" s="299" t="s">
        <v>272</v>
      </c>
      <c r="C5" s="300"/>
      <c r="D5" s="300"/>
      <c r="E5" s="300"/>
      <c r="F5" s="300"/>
      <c r="G5" s="300"/>
      <c r="H5" s="300"/>
      <c r="I5" s="300"/>
      <c r="J5" s="300"/>
      <c r="K5" s="300"/>
    </row>
    <row r="6" spans="1:11" ht="17.25" customHeight="1" x14ac:dyDescent="0.3">
      <c r="A6" s="77"/>
      <c r="B6" s="299" t="s">
        <v>271</v>
      </c>
      <c r="C6" s="299"/>
      <c r="D6" s="299"/>
      <c r="E6" s="299"/>
      <c r="F6" s="299"/>
      <c r="G6" s="299"/>
      <c r="H6" s="299"/>
      <c r="I6" s="299"/>
      <c r="J6" s="299"/>
      <c r="K6" s="299"/>
    </row>
    <row r="7" spans="1:11" customFormat="1" ht="18.75" x14ac:dyDescent="0.3">
      <c r="A7" s="78"/>
      <c r="B7" s="301" t="s">
        <v>252</v>
      </c>
      <c r="C7" s="301"/>
      <c r="D7" s="79"/>
      <c r="E7" s="79"/>
      <c r="F7" s="79"/>
      <c r="G7" s="79"/>
      <c r="H7" s="79"/>
      <c r="I7" s="79"/>
      <c r="J7" s="79"/>
      <c r="K7" s="80"/>
    </row>
    <row r="8" spans="1:11" customFormat="1" ht="15" customHeight="1" x14ac:dyDescent="0.25">
      <c r="A8" s="81"/>
      <c r="B8" s="302" t="s">
        <v>87</v>
      </c>
      <c r="C8" s="302"/>
      <c r="D8" s="79"/>
      <c r="E8" s="79"/>
      <c r="F8" s="79"/>
      <c r="G8" s="79"/>
      <c r="H8" s="79"/>
      <c r="I8" s="79"/>
      <c r="J8" s="79"/>
      <c r="K8" s="80"/>
    </row>
    <row r="9" spans="1:11" ht="12" customHeight="1" x14ac:dyDescent="0.3">
      <c r="A9" s="77"/>
      <c r="B9" s="82"/>
      <c r="C9" s="83"/>
      <c r="D9" s="83"/>
      <c r="E9" s="83"/>
      <c r="F9" s="84"/>
      <c r="G9" s="84"/>
      <c r="H9" s="85"/>
      <c r="I9" s="85"/>
      <c r="J9" s="84"/>
      <c r="K9" s="86"/>
    </row>
    <row r="10" spans="1:11" ht="129.75" customHeight="1" x14ac:dyDescent="0.3">
      <c r="A10" s="77"/>
      <c r="B10" s="87" t="s">
        <v>3</v>
      </c>
      <c r="C10" s="87" t="s">
        <v>4</v>
      </c>
      <c r="D10" s="87" t="s">
        <v>5</v>
      </c>
      <c r="E10" s="87" t="s">
        <v>6</v>
      </c>
      <c r="F10" s="87" t="s">
        <v>253</v>
      </c>
      <c r="G10" s="87" t="s">
        <v>254</v>
      </c>
      <c r="H10" s="87" t="s">
        <v>255</v>
      </c>
      <c r="I10" s="87" t="s">
        <v>256</v>
      </c>
      <c r="J10" s="87" t="s">
        <v>269</v>
      </c>
      <c r="K10" s="87" t="s">
        <v>270</v>
      </c>
    </row>
    <row r="11" spans="1:11" s="84" customFormat="1" ht="20.25" customHeight="1" x14ac:dyDescent="0.3">
      <c r="A11" s="88"/>
      <c r="B11" s="33">
        <v>1</v>
      </c>
      <c r="C11" s="33">
        <v>2</v>
      </c>
      <c r="D11" s="33">
        <v>3</v>
      </c>
      <c r="E11" s="33">
        <v>4</v>
      </c>
      <c r="F11" s="33">
        <v>5</v>
      </c>
      <c r="G11" s="33">
        <v>6</v>
      </c>
      <c r="H11" s="33">
        <v>7</v>
      </c>
      <c r="I11" s="33">
        <v>8</v>
      </c>
      <c r="J11" s="33">
        <v>9</v>
      </c>
      <c r="K11" s="33">
        <v>10</v>
      </c>
    </row>
    <row r="12" spans="1:11" s="40" customFormat="1" ht="36" customHeight="1" x14ac:dyDescent="0.2">
      <c r="A12" s="89"/>
      <c r="B12" s="35" t="s">
        <v>17</v>
      </c>
      <c r="C12" s="35"/>
      <c r="D12" s="35"/>
      <c r="E12" s="37" t="s">
        <v>111</v>
      </c>
      <c r="F12" s="38"/>
      <c r="G12" s="90"/>
      <c r="H12" s="90"/>
      <c r="I12" s="90"/>
      <c r="J12" s="91">
        <f>J13</f>
        <v>24581059</v>
      </c>
      <c r="K12" s="90"/>
    </row>
    <row r="13" spans="1:11" s="40" customFormat="1" ht="32.25" customHeight="1" x14ac:dyDescent="0.2">
      <c r="A13" s="89"/>
      <c r="B13" s="35" t="s">
        <v>19</v>
      </c>
      <c r="C13" s="35"/>
      <c r="D13" s="35"/>
      <c r="E13" s="37" t="s">
        <v>112</v>
      </c>
      <c r="F13" s="38"/>
      <c r="G13" s="90"/>
      <c r="H13" s="90"/>
      <c r="I13" s="90"/>
      <c r="J13" s="91">
        <f>J34</f>
        <v>24581059</v>
      </c>
      <c r="K13" s="90"/>
    </row>
    <row r="14" spans="1:11" s="40" customFormat="1" ht="92.25" customHeight="1" x14ac:dyDescent="0.2">
      <c r="A14" s="89"/>
      <c r="B14" s="199" t="s">
        <v>426</v>
      </c>
      <c r="C14" s="199" t="s">
        <v>427</v>
      </c>
      <c r="D14" s="200" t="s">
        <v>275</v>
      </c>
      <c r="E14" s="201" t="s">
        <v>428</v>
      </c>
      <c r="F14" s="204" t="s">
        <v>429</v>
      </c>
      <c r="G14" s="92">
        <v>2024</v>
      </c>
      <c r="H14" s="93">
        <v>17842981</v>
      </c>
      <c r="I14" s="92">
        <f>J14</f>
        <v>3768597</v>
      </c>
      <c r="J14" s="93">
        <f>3568597+200000</f>
        <v>3768597</v>
      </c>
      <c r="K14" s="94">
        <v>100</v>
      </c>
    </row>
    <row r="15" spans="1:11" s="40" customFormat="1" ht="88.5" customHeight="1" x14ac:dyDescent="0.2">
      <c r="A15" s="89"/>
      <c r="B15" s="196" t="s">
        <v>402</v>
      </c>
      <c r="C15" s="196" t="s">
        <v>403</v>
      </c>
      <c r="D15" s="197" t="s">
        <v>275</v>
      </c>
      <c r="E15" s="198" t="s">
        <v>404</v>
      </c>
      <c r="F15" s="56" t="s">
        <v>362</v>
      </c>
      <c r="G15" s="92">
        <v>2024</v>
      </c>
      <c r="H15" s="93">
        <v>72540290</v>
      </c>
      <c r="I15" s="92">
        <v>5647075</v>
      </c>
      <c r="J15" s="93">
        <v>5647075</v>
      </c>
      <c r="K15" s="94">
        <v>100</v>
      </c>
    </row>
    <row r="16" spans="1:11" s="40" customFormat="1" ht="79.5" customHeight="1" x14ac:dyDescent="0.2">
      <c r="A16" s="89"/>
      <c r="B16" s="4" t="s">
        <v>257</v>
      </c>
      <c r="C16" s="4" t="s">
        <v>258</v>
      </c>
      <c r="D16" s="5" t="s">
        <v>30</v>
      </c>
      <c r="E16" s="6" t="s">
        <v>259</v>
      </c>
      <c r="F16" s="56" t="s">
        <v>292</v>
      </c>
      <c r="G16" s="92" t="s">
        <v>260</v>
      </c>
      <c r="H16" s="93">
        <v>11534234</v>
      </c>
      <c r="I16" s="92">
        <f>11534234-6354327</f>
        <v>5179907</v>
      </c>
      <c r="J16" s="93">
        <f>315478+138137</f>
        <v>453615</v>
      </c>
      <c r="K16" s="94">
        <v>100</v>
      </c>
    </row>
    <row r="17" spans="1:11" s="40" customFormat="1" ht="84" customHeight="1" x14ac:dyDescent="0.2">
      <c r="A17" s="89"/>
      <c r="B17" s="140" t="s">
        <v>345</v>
      </c>
      <c r="C17" s="140" t="s">
        <v>346</v>
      </c>
      <c r="D17" s="141" t="s">
        <v>263</v>
      </c>
      <c r="E17" s="142" t="s">
        <v>347</v>
      </c>
      <c r="F17" s="56" t="s">
        <v>362</v>
      </c>
      <c r="G17" s="92">
        <v>2024</v>
      </c>
      <c r="H17" s="93">
        <v>72540290</v>
      </c>
      <c r="I17" s="92">
        <v>1726954</v>
      </c>
      <c r="J17" s="93">
        <v>1726954</v>
      </c>
      <c r="K17" s="94">
        <v>100</v>
      </c>
    </row>
    <row r="18" spans="1:11" s="40" customFormat="1" ht="81.75" customHeight="1" x14ac:dyDescent="0.25">
      <c r="A18" s="89"/>
      <c r="B18" s="4" t="s">
        <v>261</v>
      </c>
      <c r="C18" s="4" t="s">
        <v>262</v>
      </c>
      <c r="D18" s="5" t="s">
        <v>263</v>
      </c>
      <c r="E18" s="6" t="s">
        <v>264</v>
      </c>
      <c r="F18" s="98" t="s">
        <v>265</v>
      </c>
      <c r="G18" s="97">
        <v>2024</v>
      </c>
      <c r="H18" s="95">
        <v>200000</v>
      </c>
      <c r="I18" s="95">
        <v>200000</v>
      </c>
      <c r="J18" s="95">
        <v>200000</v>
      </c>
      <c r="K18" s="96">
        <v>100</v>
      </c>
    </row>
    <row r="19" spans="1:11" s="40" customFormat="1" ht="81" customHeight="1" x14ac:dyDescent="0.25">
      <c r="A19" s="89"/>
      <c r="B19" s="4" t="s">
        <v>261</v>
      </c>
      <c r="C19" s="4" t="s">
        <v>262</v>
      </c>
      <c r="D19" s="5" t="s">
        <v>263</v>
      </c>
      <c r="E19" s="6" t="s">
        <v>264</v>
      </c>
      <c r="F19" s="98" t="s">
        <v>266</v>
      </c>
      <c r="G19" s="97">
        <v>2024</v>
      </c>
      <c r="H19" s="95">
        <v>200000</v>
      </c>
      <c r="I19" s="95">
        <v>200000</v>
      </c>
      <c r="J19" s="95">
        <v>200000</v>
      </c>
      <c r="K19" s="96">
        <v>100</v>
      </c>
    </row>
    <row r="20" spans="1:11" s="40" customFormat="1" ht="81.75" customHeight="1" x14ac:dyDescent="0.25">
      <c r="A20" s="89"/>
      <c r="B20" s="4" t="s">
        <v>261</v>
      </c>
      <c r="C20" s="4" t="s">
        <v>262</v>
      </c>
      <c r="D20" s="5" t="s">
        <v>263</v>
      </c>
      <c r="E20" s="6" t="s">
        <v>264</v>
      </c>
      <c r="F20" s="98" t="s">
        <v>267</v>
      </c>
      <c r="G20" s="97">
        <v>2024</v>
      </c>
      <c r="H20" s="95">
        <v>200000</v>
      </c>
      <c r="I20" s="95">
        <v>200000</v>
      </c>
      <c r="J20" s="95">
        <v>200000</v>
      </c>
      <c r="K20" s="96">
        <v>100</v>
      </c>
    </row>
    <row r="21" spans="1:11" s="40" customFormat="1" ht="81.75" customHeight="1" x14ac:dyDescent="0.25">
      <c r="A21" s="89"/>
      <c r="B21" s="4" t="s">
        <v>261</v>
      </c>
      <c r="C21" s="4" t="s">
        <v>262</v>
      </c>
      <c r="D21" s="5" t="s">
        <v>263</v>
      </c>
      <c r="E21" s="6" t="s">
        <v>264</v>
      </c>
      <c r="F21" s="98" t="s">
        <v>268</v>
      </c>
      <c r="G21" s="97">
        <v>2024</v>
      </c>
      <c r="H21" s="95">
        <v>250000</v>
      </c>
      <c r="I21" s="95">
        <v>250000</v>
      </c>
      <c r="J21" s="95">
        <v>250000</v>
      </c>
      <c r="K21" s="96">
        <v>100</v>
      </c>
    </row>
    <row r="22" spans="1:11" s="40" customFormat="1" ht="81.75" customHeight="1" x14ac:dyDescent="0.25">
      <c r="A22" s="89"/>
      <c r="B22" s="4" t="s">
        <v>261</v>
      </c>
      <c r="C22" s="4" t="s">
        <v>262</v>
      </c>
      <c r="D22" s="5" t="s">
        <v>263</v>
      </c>
      <c r="E22" s="6" t="s">
        <v>264</v>
      </c>
      <c r="F22" s="98" t="s">
        <v>320</v>
      </c>
      <c r="G22" s="97">
        <v>2024</v>
      </c>
      <c r="H22" s="95">
        <v>250000</v>
      </c>
      <c r="I22" s="95">
        <v>250000</v>
      </c>
      <c r="J22" s="95">
        <v>250000</v>
      </c>
      <c r="K22" s="96">
        <v>100</v>
      </c>
    </row>
    <row r="23" spans="1:11" s="40" customFormat="1" ht="57" customHeight="1" x14ac:dyDescent="0.2">
      <c r="A23" s="89"/>
      <c r="B23" s="4" t="s">
        <v>261</v>
      </c>
      <c r="C23" s="4" t="s">
        <v>262</v>
      </c>
      <c r="D23" s="5" t="s">
        <v>263</v>
      </c>
      <c r="E23" s="6" t="s">
        <v>264</v>
      </c>
      <c r="F23" s="130" t="s">
        <v>319</v>
      </c>
      <c r="G23" s="97" t="s">
        <v>260</v>
      </c>
      <c r="H23" s="95">
        <v>42357995</v>
      </c>
      <c r="I23" s="95">
        <f>2548545+1240000</f>
        <v>3788545</v>
      </c>
      <c r="J23" s="95">
        <f>2995895+1240000</f>
        <v>4235895</v>
      </c>
      <c r="K23" s="96">
        <v>100</v>
      </c>
    </row>
    <row r="24" spans="1:11" s="40" customFormat="1" ht="90" customHeight="1" x14ac:dyDescent="0.2">
      <c r="A24" s="89"/>
      <c r="B24" s="4" t="s">
        <v>261</v>
      </c>
      <c r="C24" s="4" t="s">
        <v>262</v>
      </c>
      <c r="D24" s="5" t="s">
        <v>263</v>
      </c>
      <c r="E24" s="6" t="s">
        <v>264</v>
      </c>
      <c r="F24" s="132" t="s">
        <v>331</v>
      </c>
      <c r="G24" s="97">
        <v>2024</v>
      </c>
      <c r="H24" s="95">
        <v>535422</v>
      </c>
      <c r="I24" s="95">
        <v>535422</v>
      </c>
      <c r="J24" s="95">
        <v>535422</v>
      </c>
      <c r="K24" s="96">
        <v>100</v>
      </c>
    </row>
    <row r="25" spans="1:11" s="40" customFormat="1" ht="76.5" customHeight="1" x14ac:dyDescent="0.2">
      <c r="A25" s="89"/>
      <c r="B25" s="4" t="s">
        <v>261</v>
      </c>
      <c r="C25" s="4" t="s">
        <v>262</v>
      </c>
      <c r="D25" s="5" t="s">
        <v>263</v>
      </c>
      <c r="E25" s="6" t="s">
        <v>264</v>
      </c>
      <c r="F25" s="133" t="s">
        <v>332</v>
      </c>
      <c r="G25" s="97">
        <v>2024</v>
      </c>
      <c r="H25" s="95">
        <v>59000</v>
      </c>
      <c r="I25" s="95">
        <v>59000</v>
      </c>
      <c r="J25" s="95">
        <v>59000</v>
      </c>
      <c r="K25" s="96">
        <v>100</v>
      </c>
    </row>
    <row r="26" spans="1:11" s="40" customFormat="1" ht="64.5" customHeight="1" x14ac:dyDescent="0.2">
      <c r="A26" s="89"/>
      <c r="B26" s="4" t="s">
        <v>261</v>
      </c>
      <c r="C26" s="4" t="s">
        <v>262</v>
      </c>
      <c r="D26" s="5" t="s">
        <v>263</v>
      </c>
      <c r="E26" s="6" t="s">
        <v>264</v>
      </c>
      <c r="F26" s="133" t="s">
        <v>333</v>
      </c>
      <c r="G26" s="97">
        <v>2024</v>
      </c>
      <c r="H26" s="95">
        <v>59000</v>
      </c>
      <c r="I26" s="95">
        <v>59000</v>
      </c>
      <c r="J26" s="95">
        <v>59000</v>
      </c>
      <c r="K26" s="96">
        <v>100</v>
      </c>
    </row>
    <row r="27" spans="1:11" s="40" customFormat="1" ht="105" x14ac:dyDescent="0.2">
      <c r="A27" s="89"/>
      <c r="B27" s="4" t="s">
        <v>261</v>
      </c>
      <c r="C27" s="4" t="s">
        <v>262</v>
      </c>
      <c r="D27" s="5" t="s">
        <v>263</v>
      </c>
      <c r="E27" s="6" t="s">
        <v>264</v>
      </c>
      <c r="F27" s="132" t="s">
        <v>334</v>
      </c>
      <c r="G27" s="97">
        <v>2024</v>
      </c>
      <c r="H27" s="95">
        <v>170000</v>
      </c>
      <c r="I27" s="95">
        <v>170000</v>
      </c>
      <c r="J27" s="95">
        <v>170000</v>
      </c>
      <c r="K27" s="96">
        <v>100</v>
      </c>
    </row>
    <row r="28" spans="1:11" s="40" customFormat="1" ht="90" customHeight="1" x14ac:dyDescent="0.25">
      <c r="A28" s="89"/>
      <c r="B28" s="4" t="s">
        <v>261</v>
      </c>
      <c r="C28" s="4" t="s">
        <v>262</v>
      </c>
      <c r="D28" s="5" t="s">
        <v>263</v>
      </c>
      <c r="E28" s="6" t="s">
        <v>264</v>
      </c>
      <c r="F28" s="98" t="s">
        <v>448</v>
      </c>
      <c r="G28" s="97">
        <v>2024</v>
      </c>
      <c r="H28" s="95">
        <f>1380634</f>
        <v>1380634</v>
      </c>
      <c r="I28" s="95">
        <v>1380634</v>
      </c>
      <c r="J28" s="95">
        <f>260000+1126695</f>
        <v>1386695</v>
      </c>
      <c r="K28" s="96">
        <v>100</v>
      </c>
    </row>
    <row r="29" spans="1:11" s="40" customFormat="1" ht="50.25" customHeight="1" x14ac:dyDescent="0.2">
      <c r="A29" s="89"/>
      <c r="B29" s="4" t="s">
        <v>261</v>
      </c>
      <c r="C29" s="4" t="s">
        <v>262</v>
      </c>
      <c r="D29" s="5" t="s">
        <v>263</v>
      </c>
      <c r="E29" s="6" t="s">
        <v>264</v>
      </c>
      <c r="F29" s="132" t="s">
        <v>363</v>
      </c>
      <c r="G29" s="97" t="s">
        <v>260</v>
      </c>
      <c r="H29" s="95">
        <v>130574522</v>
      </c>
      <c r="I29" s="95">
        <f>625740+1325610</f>
        <v>1951350</v>
      </c>
      <c r="J29" s="95">
        <f>1325610+188392</f>
        <v>1514002</v>
      </c>
      <c r="K29" s="96">
        <v>100</v>
      </c>
    </row>
    <row r="30" spans="1:11" s="40" customFormat="1" ht="84" customHeight="1" x14ac:dyDescent="0.2">
      <c r="A30" s="89"/>
      <c r="B30" s="4" t="s">
        <v>261</v>
      </c>
      <c r="C30" s="4" t="s">
        <v>262</v>
      </c>
      <c r="D30" s="5" t="s">
        <v>263</v>
      </c>
      <c r="E30" s="6" t="s">
        <v>264</v>
      </c>
      <c r="F30" s="132" t="s">
        <v>364</v>
      </c>
      <c r="G30" s="97">
        <v>2024</v>
      </c>
      <c r="H30" s="95">
        <f>1490000+740000</f>
        <v>2230000</v>
      </c>
      <c r="I30" s="95">
        <v>2230000</v>
      </c>
      <c r="J30" s="95">
        <v>2230000</v>
      </c>
      <c r="K30" s="96">
        <v>100</v>
      </c>
    </row>
    <row r="31" spans="1:11" s="40" customFormat="1" ht="84" customHeight="1" x14ac:dyDescent="0.25">
      <c r="A31" s="89"/>
      <c r="B31" s="4" t="s">
        <v>261</v>
      </c>
      <c r="C31" s="4" t="s">
        <v>262</v>
      </c>
      <c r="D31" s="5" t="s">
        <v>263</v>
      </c>
      <c r="E31" s="6" t="s">
        <v>264</v>
      </c>
      <c r="F31" s="224" t="s">
        <v>447</v>
      </c>
      <c r="G31" s="97">
        <v>2024</v>
      </c>
      <c r="H31" s="95">
        <f>260000+1264576</f>
        <v>1524576</v>
      </c>
      <c r="I31" s="95">
        <f>H31</f>
        <v>1524576</v>
      </c>
      <c r="J31" s="95">
        <f>260000+1108804</f>
        <v>1368804</v>
      </c>
      <c r="K31" s="96">
        <v>100</v>
      </c>
    </row>
    <row r="32" spans="1:11" s="40" customFormat="1" ht="112.5" customHeight="1" x14ac:dyDescent="0.25">
      <c r="A32" s="89"/>
      <c r="B32" s="4" t="s">
        <v>261</v>
      </c>
      <c r="C32" s="4" t="s">
        <v>262</v>
      </c>
      <c r="D32" s="5" t="s">
        <v>263</v>
      </c>
      <c r="E32" s="6" t="s">
        <v>264</v>
      </c>
      <c r="F32" s="223" t="s">
        <v>445</v>
      </c>
      <c r="G32" s="97">
        <v>2024</v>
      </c>
      <c r="H32" s="95">
        <v>163000</v>
      </c>
      <c r="I32" s="95">
        <v>163000</v>
      </c>
      <c r="J32" s="95">
        <v>163000</v>
      </c>
      <c r="K32" s="96">
        <v>100</v>
      </c>
    </row>
    <row r="33" spans="1:11" s="40" customFormat="1" ht="112.5" customHeight="1" x14ac:dyDescent="0.25">
      <c r="A33" s="89"/>
      <c r="B33" s="4" t="s">
        <v>261</v>
      </c>
      <c r="C33" s="4" t="s">
        <v>262</v>
      </c>
      <c r="D33" s="5" t="s">
        <v>263</v>
      </c>
      <c r="E33" s="6" t="s">
        <v>264</v>
      </c>
      <c r="F33" s="223" t="s">
        <v>446</v>
      </c>
      <c r="G33" s="97">
        <v>2024</v>
      </c>
      <c r="H33" s="95">
        <v>163000</v>
      </c>
      <c r="I33" s="95">
        <v>163000</v>
      </c>
      <c r="J33" s="95">
        <v>163000</v>
      </c>
      <c r="K33" s="96">
        <v>100</v>
      </c>
    </row>
    <row r="34" spans="1:11" ht="18.75" x14ac:dyDescent="0.3">
      <c r="A34" s="77"/>
      <c r="B34" s="99" t="s">
        <v>97</v>
      </c>
      <c r="C34" s="99" t="s">
        <v>97</v>
      </c>
      <c r="D34" s="99" t="s">
        <v>97</v>
      </c>
      <c r="E34" s="100" t="s">
        <v>83</v>
      </c>
      <c r="F34" s="101" t="s">
        <v>97</v>
      </c>
      <c r="G34" s="102" t="s">
        <v>97</v>
      </c>
      <c r="H34" s="103">
        <f>SUM(H14:H33)</f>
        <v>354774944</v>
      </c>
      <c r="I34" s="103">
        <f>SUM(I14:I33)</f>
        <v>29447060</v>
      </c>
      <c r="J34" s="103">
        <f>SUM(J14:J33)</f>
        <v>24581059</v>
      </c>
      <c r="K34" s="104" t="s">
        <v>97</v>
      </c>
    </row>
    <row r="35" spans="1:11" ht="14.25" x14ac:dyDescent="0.2">
      <c r="B35" s="105"/>
      <c r="C35" s="105"/>
      <c r="D35" s="105"/>
      <c r="E35" s="106"/>
      <c r="F35" s="107"/>
      <c r="G35" s="108"/>
      <c r="H35" s="108"/>
      <c r="I35" s="108"/>
      <c r="J35" s="108"/>
      <c r="K35" s="108"/>
    </row>
    <row r="36" spans="1:11" ht="15" x14ac:dyDescent="0.25">
      <c r="B36" s="21"/>
      <c r="C36" s="109"/>
      <c r="D36" s="21"/>
      <c r="E36" s="21"/>
      <c r="F36" s="21"/>
      <c r="G36" s="21"/>
      <c r="H36" s="21"/>
      <c r="I36" s="110"/>
      <c r="J36" s="21"/>
      <c r="K36" s="21"/>
    </row>
    <row r="37" spans="1:11" s="111" customFormat="1" ht="14.25" x14ac:dyDescent="0.2">
      <c r="B37" s="303" t="s">
        <v>84</v>
      </c>
      <c r="C37" s="303"/>
      <c r="D37" s="303"/>
      <c r="E37" s="109"/>
      <c r="F37" s="109"/>
      <c r="G37" s="109" t="s">
        <v>85</v>
      </c>
      <c r="H37" s="109"/>
      <c r="I37" s="109"/>
      <c r="J37" s="109"/>
      <c r="K37" s="109"/>
    </row>
  </sheetData>
  <mergeCells count="6">
    <mergeCell ref="J2:K2"/>
    <mergeCell ref="B5:K5"/>
    <mergeCell ref="B7:C7"/>
    <mergeCell ref="B8:C8"/>
    <mergeCell ref="B37:D37"/>
    <mergeCell ref="B6:K6"/>
  </mergeCells>
  <printOptions horizontalCentered="1"/>
  <pageMargins left="0.23622047244094491" right="0.19685039370078741" top="0.51181102362204722" bottom="0.51181102362204722" header="0.23622047244094491" footer="0.19685039370078741"/>
  <pageSetup paperSize="9" scale="60" orientation="landscape" verticalDpi="300" r:id="rId1"/>
  <headerFooter alignWithMargins="0">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76"/>
  <sheetViews>
    <sheetView tabSelected="1" zoomScaleSheetLayoutView="100" workbookViewId="0">
      <pane xSplit="3" ySplit="10" topLeftCell="D57" activePane="bottomRight" state="frozen"/>
      <selection pane="topRight" activeCell="D1" sqref="D1"/>
      <selection pane="bottomLeft" activeCell="A9" sqref="A9"/>
      <selection pane="bottomRight" activeCell="E59" sqref="E59"/>
    </sheetView>
  </sheetViews>
  <sheetFormatPr defaultColWidth="7.85546875" defaultRowHeight="22.5" customHeight="1" x14ac:dyDescent="0.2"/>
  <cols>
    <col min="1" max="1" width="14.140625" style="23" customWidth="1"/>
    <col min="2" max="2" width="15.28515625" style="22" customWidth="1"/>
    <col min="3" max="3" width="16" style="23" customWidth="1"/>
    <col min="4" max="4" width="57.7109375" style="23" customWidth="1"/>
    <col min="5" max="5" width="72.5703125" style="23" customWidth="1"/>
    <col min="6" max="6" width="22.5703125" style="23" customWidth="1"/>
    <col min="7" max="7" width="18.85546875" style="23" customWidth="1"/>
    <col min="8" max="8" width="18.7109375" style="23" customWidth="1"/>
    <col min="9" max="10" width="16.7109375" style="23" customWidth="1"/>
    <col min="11" max="11" width="6.85546875" style="23" customWidth="1"/>
    <col min="12" max="12" width="7.42578125" style="23" customWidth="1"/>
    <col min="13" max="249" width="7.85546875" style="23"/>
    <col min="250" max="250" width="12.42578125" style="23" customWidth="1"/>
    <col min="251" max="251" width="11.85546875" style="23" customWidth="1"/>
    <col min="252" max="252" width="13.7109375" style="23" customWidth="1"/>
    <col min="253" max="253" width="47.5703125" style="23" customWidth="1"/>
    <col min="254" max="254" width="42.42578125" style="23" customWidth="1"/>
    <col min="255" max="255" width="19.7109375" style="23" customWidth="1"/>
    <col min="256" max="256" width="20" style="23" customWidth="1"/>
    <col min="257" max="257" width="19.140625" style="23" customWidth="1"/>
    <col min="258" max="258" width="12.7109375" style="23" customWidth="1"/>
    <col min="259" max="505" width="7.85546875" style="23"/>
    <col min="506" max="506" width="12.42578125" style="23" customWidth="1"/>
    <col min="507" max="507" width="11.85546875" style="23" customWidth="1"/>
    <col min="508" max="508" width="13.7109375" style="23" customWidth="1"/>
    <col min="509" max="509" width="47.5703125" style="23" customWidth="1"/>
    <col min="510" max="510" width="42.42578125" style="23" customWidth="1"/>
    <col min="511" max="511" width="19.7109375" style="23" customWidth="1"/>
    <col min="512" max="512" width="20" style="23" customWidth="1"/>
    <col min="513" max="513" width="19.140625" style="23" customWidth="1"/>
    <col min="514" max="514" width="12.7109375" style="23" customWidth="1"/>
    <col min="515" max="761" width="7.85546875" style="23"/>
    <col min="762" max="762" width="12.42578125" style="23" customWidth="1"/>
    <col min="763" max="763" width="11.85546875" style="23" customWidth="1"/>
    <col min="764" max="764" width="13.7109375" style="23" customWidth="1"/>
    <col min="765" max="765" width="47.5703125" style="23" customWidth="1"/>
    <col min="766" max="766" width="42.42578125" style="23" customWidth="1"/>
    <col min="767" max="767" width="19.7109375" style="23" customWidth="1"/>
    <col min="768" max="768" width="20" style="23" customWidth="1"/>
    <col min="769" max="769" width="19.140625" style="23" customWidth="1"/>
    <col min="770" max="770" width="12.7109375" style="23" customWidth="1"/>
    <col min="771" max="1017" width="7.85546875" style="23"/>
    <col min="1018" max="1018" width="12.42578125" style="23" customWidth="1"/>
    <col min="1019" max="1019" width="11.85546875" style="23" customWidth="1"/>
    <col min="1020" max="1020" width="13.7109375" style="23" customWidth="1"/>
    <col min="1021" max="1021" width="47.5703125" style="23" customWidth="1"/>
    <col min="1022" max="1022" width="42.42578125" style="23" customWidth="1"/>
    <col min="1023" max="1023" width="19.7109375" style="23" customWidth="1"/>
    <col min="1024" max="1024" width="20" style="23" customWidth="1"/>
    <col min="1025" max="1025" width="19.140625" style="23" customWidth="1"/>
    <col min="1026" max="1026" width="12.7109375" style="23" customWidth="1"/>
    <col min="1027" max="1273" width="7.85546875" style="23"/>
    <col min="1274" max="1274" width="12.42578125" style="23" customWidth="1"/>
    <col min="1275" max="1275" width="11.85546875" style="23" customWidth="1"/>
    <col min="1276" max="1276" width="13.7109375" style="23" customWidth="1"/>
    <col min="1277" max="1277" width="47.5703125" style="23" customWidth="1"/>
    <col min="1278" max="1278" width="42.42578125" style="23" customWidth="1"/>
    <col min="1279" max="1279" width="19.7109375" style="23" customWidth="1"/>
    <col min="1280" max="1280" width="20" style="23" customWidth="1"/>
    <col min="1281" max="1281" width="19.140625" style="23" customWidth="1"/>
    <col min="1282" max="1282" width="12.7109375" style="23" customWidth="1"/>
    <col min="1283" max="1529" width="7.85546875" style="23"/>
    <col min="1530" max="1530" width="12.42578125" style="23" customWidth="1"/>
    <col min="1531" max="1531" width="11.85546875" style="23" customWidth="1"/>
    <col min="1532" max="1532" width="13.7109375" style="23" customWidth="1"/>
    <col min="1533" max="1533" width="47.5703125" style="23" customWidth="1"/>
    <col min="1534" max="1534" width="42.42578125" style="23" customWidth="1"/>
    <col min="1535" max="1535" width="19.7109375" style="23" customWidth="1"/>
    <col min="1536" max="1536" width="20" style="23" customWidth="1"/>
    <col min="1537" max="1537" width="19.140625" style="23" customWidth="1"/>
    <col min="1538" max="1538" width="12.7109375" style="23" customWidth="1"/>
    <col min="1539" max="1785" width="7.85546875" style="23"/>
    <col min="1786" max="1786" width="12.42578125" style="23" customWidth="1"/>
    <col min="1787" max="1787" width="11.85546875" style="23" customWidth="1"/>
    <col min="1788" max="1788" width="13.7109375" style="23" customWidth="1"/>
    <col min="1789" max="1789" width="47.5703125" style="23" customWidth="1"/>
    <col min="1790" max="1790" width="42.42578125" style="23" customWidth="1"/>
    <col min="1791" max="1791" width="19.7109375" style="23" customWidth="1"/>
    <col min="1792" max="1792" width="20" style="23" customWidth="1"/>
    <col min="1793" max="1793" width="19.140625" style="23" customWidth="1"/>
    <col min="1794" max="1794" width="12.7109375" style="23" customWidth="1"/>
    <col min="1795" max="2041" width="7.85546875" style="23"/>
    <col min="2042" max="2042" width="12.42578125" style="23" customWidth="1"/>
    <col min="2043" max="2043" width="11.85546875" style="23" customWidth="1"/>
    <col min="2044" max="2044" width="13.7109375" style="23" customWidth="1"/>
    <col min="2045" max="2045" width="47.5703125" style="23" customWidth="1"/>
    <col min="2046" max="2046" width="42.42578125" style="23" customWidth="1"/>
    <col min="2047" max="2047" width="19.7109375" style="23" customWidth="1"/>
    <col min="2048" max="2048" width="20" style="23" customWidth="1"/>
    <col min="2049" max="2049" width="19.140625" style="23" customWidth="1"/>
    <col min="2050" max="2050" width="12.7109375" style="23" customWidth="1"/>
    <col min="2051" max="2297" width="7.85546875" style="23"/>
    <col min="2298" max="2298" width="12.42578125" style="23" customWidth="1"/>
    <col min="2299" max="2299" width="11.85546875" style="23" customWidth="1"/>
    <col min="2300" max="2300" width="13.7109375" style="23" customWidth="1"/>
    <col min="2301" max="2301" width="47.5703125" style="23" customWidth="1"/>
    <col min="2302" max="2302" width="42.42578125" style="23" customWidth="1"/>
    <col min="2303" max="2303" width="19.7109375" style="23" customWidth="1"/>
    <col min="2304" max="2304" width="20" style="23" customWidth="1"/>
    <col min="2305" max="2305" width="19.140625" style="23" customWidth="1"/>
    <col min="2306" max="2306" width="12.7109375" style="23" customWidth="1"/>
    <col min="2307" max="2553" width="7.85546875" style="23"/>
    <col min="2554" max="2554" width="12.42578125" style="23" customWidth="1"/>
    <col min="2555" max="2555" width="11.85546875" style="23" customWidth="1"/>
    <col min="2556" max="2556" width="13.7109375" style="23" customWidth="1"/>
    <col min="2557" max="2557" width="47.5703125" style="23" customWidth="1"/>
    <col min="2558" max="2558" width="42.42578125" style="23" customWidth="1"/>
    <col min="2559" max="2559" width="19.7109375" style="23" customWidth="1"/>
    <col min="2560" max="2560" width="20" style="23" customWidth="1"/>
    <col min="2561" max="2561" width="19.140625" style="23" customWidth="1"/>
    <col min="2562" max="2562" width="12.7109375" style="23" customWidth="1"/>
    <col min="2563" max="2809" width="7.85546875" style="23"/>
    <col min="2810" max="2810" width="12.42578125" style="23" customWidth="1"/>
    <col min="2811" max="2811" width="11.85546875" style="23" customWidth="1"/>
    <col min="2812" max="2812" width="13.7109375" style="23" customWidth="1"/>
    <col min="2813" max="2813" width="47.5703125" style="23" customWidth="1"/>
    <col min="2814" max="2814" width="42.42578125" style="23" customWidth="1"/>
    <col min="2815" max="2815" width="19.7109375" style="23" customWidth="1"/>
    <col min="2816" max="2816" width="20" style="23" customWidth="1"/>
    <col min="2817" max="2817" width="19.140625" style="23" customWidth="1"/>
    <col min="2818" max="2818" width="12.7109375" style="23" customWidth="1"/>
    <col min="2819" max="3065" width="7.85546875" style="23"/>
    <col min="3066" max="3066" width="12.42578125" style="23" customWidth="1"/>
    <col min="3067" max="3067" width="11.85546875" style="23" customWidth="1"/>
    <col min="3068" max="3068" width="13.7109375" style="23" customWidth="1"/>
    <col min="3069" max="3069" width="47.5703125" style="23" customWidth="1"/>
    <col min="3070" max="3070" width="42.42578125" style="23" customWidth="1"/>
    <col min="3071" max="3071" width="19.7109375" style="23" customWidth="1"/>
    <col min="3072" max="3072" width="20" style="23" customWidth="1"/>
    <col min="3073" max="3073" width="19.140625" style="23" customWidth="1"/>
    <col min="3074" max="3074" width="12.7109375" style="23" customWidth="1"/>
    <col min="3075" max="3321" width="7.85546875" style="23"/>
    <col min="3322" max="3322" width="12.42578125" style="23" customWidth="1"/>
    <col min="3323" max="3323" width="11.85546875" style="23" customWidth="1"/>
    <col min="3324" max="3324" width="13.7109375" style="23" customWidth="1"/>
    <col min="3325" max="3325" width="47.5703125" style="23" customWidth="1"/>
    <col min="3326" max="3326" width="42.42578125" style="23" customWidth="1"/>
    <col min="3327" max="3327" width="19.7109375" style="23" customWidth="1"/>
    <col min="3328" max="3328" width="20" style="23" customWidth="1"/>
    <col min="3329" max="3329" width="19.140625" style="23" customWidth="1"/>
    <col min="3330" max="3330" width="12.7109375" style="23" customWidth="1"/>
    <col min="3331" max="3577" width="7.85546875" style="23"/>
    <col min="3578" max="3578" width="12.42578125" style="23" customWidth="1"/>
    <col min="3579" max="3579" width="11.85546875" style="23" customWidth="1"/>
    <col min="3580" max="3580" width="13.7109375" style="23" customWidth="1"/>
    <col min="3581" max="3581" width="47.5703125" style="23" customWidth="1"/>
    <col min="3582" max="3582" width="42.42578125" style="23" customWidth="1"/>
    <col min="3583" max="3583" width="19.7109375" style="23" customWidth="1"/>
    <col min="3584" max="3584" width="20" style="23" customWidth="1"/>
    <col min="3585" max="3585" width="19.140625" style="23" customWidth="1"/>
    <col min="3586" max="3586" width="12.7109375" style="23" customWidth="1"/>
    <col min="3587" max="3833" width="7.85546875" style="23"/>
    <col min="3834" max="3834" width="12.42578125" style="23" customWidth="1"/>
    <col min="3835" max="3835" width="11.85546875" style="23" customWidth="1"/>
    <col min="3836" max="3836" width="13.7109375" style="23" customWidth="1"/>
    <col min="3837" max="3837" width="47.5703125" style="23" customWidth="1"/>
    <col min="3838" max="3838" width="42.42578125" style="23" customWidth="1"/>
    <col min="3839" max="3839" width="19.7109375" style="23" customWidth="1"/>
    <col min="3840" max="3840" width="20" style="23" customWidth="1"/>
    <col min="3841" max="3841" width="19.140625" style="23" customWidth="1"/>
    <col min="3842" max="3842" width="12.7109375" style="23" customWidth="1"/>
    <col min="3843" max="4089" width="7.85546875" style="23"/>
    <col min="4090" max="4090" width="12.42578125" style="23" customWidth="1"/>
    <col min="4091" max="4091" width="11.85546875" style="23" customWidth="1"/>
    <col min="4092" max="4092" width="13.7109375" style="23" customWidth="1"/>
    <col min="4093" max="4093" width="47.5703125" style="23" customWidth="1"/>
    <col min="4094" max="4094" width="42.42578125" style="23" customWidth="1"/>
    <col min="4095" max="4095" width="19.7109375" style="23" customWidth="1"/>
    <col min="4096" max="4096" width="20" style="23" customWidth="1"/>
    <col min="4097" max="4097" width="19.140625" style="23" customWidth="1"/>
    <col min="4098" max="4098" width="12.7109375" style="23" customWidth="1"/>
    <col min="4099" max="4345" width="7.85546875" style="23"/>
    <col min="4346" max="4346" width="12.42578125" style="23" customWidth="1"/>
    <col min="4347" max="4347" width="11.85546875" style="23" customWidth="1"/>
    <col min="4348" max="4348" width="13.7109375" style="23" customWidth="1"/>
    <col min="4349" max="4349" width="47.5703125" style="23" customWidth="1"/>
    <col min="4350" max="4350" width="42.42578125" style="23" customWidth="1"/>
    <col min="4351" max="4351" width="19.7109375" style="23" customWidth="1"/>
    <col min="4352" max="4352" width="20" style="23" customWidth="1"/>
    <col min="4353" max="4353" width="19.140625" style="23" customWidth="1"/>
    <col min="4354" max="4354" width="12.7109375" style="23" customWidth="1"/>
    <col min="4355" max="4601" width="7.85546875" style="23"/>
    <col min="4602" max="4602" width="12.42578125" style="23" customWidth="1"/>
    <col min="4603" max="4603" width="11.85546875" style="23" customWidth="1"/>
    <col min="4604" max="4604" width="13.7109375" style="23" customWidth="1"/>
    <col min="4605" max="4605" width="47.5703125" style="23" customWidth="1"/>
    <col min="4606" max="4606" width="42.42578125" style="23" customWidth="1"/>
    <col min="4607" max="4607" width="19.7109375" style="23" customWidth="1"/>
    <col min="4608" max="4608" width="20" style="23" customWidth="1"/>
    <col min="4609" max="4609" width="19.140625" style="23" customWidth="1"/>
    <col min="4610" max="4610" width="12.7109375" style="23" customWidth="1"/>
    <col min="4611" max="4857" width="7.85546875" style="23"/>
    <col min="4858" max="4858" width="12.42578125" style="23" customWidth="1"/>
    <col min="4859" max="4859" width="11.85546875" style="23" customWidth="1"/>
    <col min="4860" max="4860" width="13.7109375" style="23" customWidth="1"/>
    <col min="4861" max="4861" width="47.5703125" style="23" customWidth="1"/>
    <col min="4862" max="4862" width="42.42578125" style="23" customWidth="1"/>
    <col min="4863" max="4863" width="19.7109375" style="23" customWidth="1"/>
    <col min="4864" max="4864" width="20" style="23" customWidth="1"/>
    <col min="4865" max="4865" width="19.140625" style="23" customWidth="1"/>
    <col min="4866" max="4866" width="12.7109375" style="23" customWidth="1"/>
    <col min="4867" max="5113" width="7.85546875" style="23"/>
    <col min="5114" max="5114" width="12.42578125" style="23" customWidth="1"/>
    <col min="5115" max="5115" width="11.85546875" style="23" customWidth="1"/>
    <col min="5116" max="5116" width="13.7109375" style="23" customWidth="1"/>
    <col min="5117" max="5117" width="47.5703125" style="23" customWidth="1"/>
    <col min="5118" max="5118" width="42.42578125" style="23" customWidth="1"/>
    <col min="5119" max="5119" width="19.7109375" style="23" customWidth="1"/>
    <col min="5120" max="5120" width="20" style="23" customWidth="1"/>
    <col min="5121" max="5121" width="19.140625" style="23" customWidth="1"/>
    <col min="5122" max="5122" width="12.7109375" style="23" customWidth="1"/>
    <col min="5123" max="5369" width="7.85546875" style="23"/>
    <col min="5370" max="5370" width="12.42578125" style="23" customWidth="1"/>
    <col min="5371" max="5371" width="11.85546875" style="23" customWidth="1"/>
    <col min="5372" max="5372" width="13.7109375" style="23" customWidth="1"/>
    <col min="5373" max="5373" width="47.5703125" style="23" customWidth="1"/>
    <col min="5374" max="5374" width="42.42578125" style="23" customWidth="1"/>
    <col min="5375" max="5375" width="19.7109375" style="23" customWidth="1"/>
    <col min="5376" max="5376" width="20" style="23" customWidth="1"/>
    <col min="5377" max="5377" width="19.140625" style="23" customWidth="1"/>
    <col min="5378" max="5378" width="12.7109375" style="23" customWidth="1"/>
    <col min="5379" max="5625" width="7.85546875" style="23"/>
    <col min="5626" max="5626" width="12.42578125" style="23" customWidth="1"/>
    <col min="5627" max="5627" width="11.85546875" style="23" customWidth="1"/>
    <col min="5628" max="5628" width="13.7109375" style="23" customWidth="1"/>
    <col min="5629" max="5629" width="47.5703125" style="23" customWidth="1"/>
    <col min="5630" max="5630" width="42.42578125" style="23" customWidth="1"/>
    <col min="5631" max="5631" width="19.7109375" style="23" customWidth="1"/>
    <col min="5632" max="5632" width="20" style="23" customWidth="1"/>
    <col min="5633" max="5633" width="19.140625" style="23" customWidth="1"/>
    <col min="5634" max="5634" width="12.7109375" style="23" customWidth="1"/>
    <col min="5635" max="5881" width="7.85546875" style="23"/>
    <col min="5882" max="5882" width="12.42578125" style="23" customWidth="1"/>
    <col min="5883" max="5883" width="11.85546875" style="23" customWidth="1"/>
    <col min="5884" max="5884" width="13.7109375" style="23" customWidth="1"/>
    <col min="5885" max="5885" width="47.5703125" style="23" customWidth="1"/>
    <col min="5886" max="5886" width="42.42578125" style="23" customWidth="1"/>
    <col min="5887" max="5887" width="19.7109375" style="23" customWidth="1"/>
    <col min="5888" max="5888" width="20" style="23" customWidth="1"/>
    <col min="5889" max="5889" width="19.140625" style="23" customWidth="1"/>
    <col min="5890" max="5890" width="12.7109375" style="23" customWidth="1"/>
    <col min="5891" max="6137" width="7.85546875" style="23"/>
    <col min="6138" max="6138" width="12.42578125" style="23" customWidth="1"/>
    <col min="6139" max="6139" width="11.85546875" style="23" customWidth="1"/>
    <col min="6140" max="6140" width="13.7109375" style="23" customWidth="1"/>
    <col min="6141" max="6141" width="47.5703125" style="23" customWidth="1"/>
    <col min="6142" max="6142" width="42.42578125" style="23" customWidth="1"/>
    <col min="6143" max="6143" width="19.7109375" style="23" customWidth="1"/>
    <col min="6144" max="6144" width="20" style="23" customWidth="1"/>
    <col min="6145" max="6145" width="19.140625" style="23" customWidth="1"/>
    <col min="6146" max="6146" width="12.7109375" style="23" customWidth="1"/>
    <col min="6147" max="6393" width="7.85546875" style="23"/>
    <col min="6394" max="6394" width="12.42578125" style="23" customWidth="1"/>
    <col min="6395" max="6395" width="11.85546875" style="23" customWidth="1"/>
    <col min="6396" max="6396" width="13.7109375" style="23" customWidth="1"/>
    <col min="6397" max="6397" width="47.5703125" style="23" customWidth="1"/>
    <col min="6398" max="6398" width="42.42578125" style="23" customWidth="1"/>
    <col min="6399" max="6399" width="19.7109375" style="23" customWidth="1"/>
    <col min="6400" max="6400" width="20" style="23" customWidth="1"/>
    <col min="6401" max="6401" width="19.140625" style="23" customWidth="1"/>
    <col min="6402" max="6402" width="12.7109375" style="23" customWidth="1"/>
    <col min="6403" max="6649" width="7.85546875" style="23"/>
    <col min="6650" max="6650" width="12.42578125" style="23" customWidth="1"/>
    <col min="6651" max="6651" width="11.85546875" style="23" customWidth="1"/>
    <col min="6652" max="6652" width="13.7109375" style="23" customWidth="1"/>
    <col min="6653" max="6653" width="47.5703125" style="23" customWidth="1"/>
    <col min="6654" max="6654" width="42.42578125" style="23" customWidth="1"/>
    <col min="6655" max="6655" width="19.7109375" style="23" customWidth="1"/>
    <col min="6656" max="6656" width="20" style="23" customWidth="1"/>
    <col min="6657" max="6657" width="19.140625" style="23" customWidth="1"/>
    <col min="6658" max="6658" width="12.7109375" style="23" customWidth="1"/>
    <col min="6659" max="6905" width="7.85546875" style="23"/>
    <col min="6906" max="6906" width="12.42578125" style="23" customWidth="1"/>
    <col min="6907" max="6907" width="11.85546875" style="23" customWidth="1"/>
    <col min="6908" max="6908" width="13.7109375" style="23" customWidth="1"/>
    <col min="6909" max="6909" width="47.5703125" style="23" customWidth="1"/>
    <col min="6910" max="6910" width="42.42578125" style="23" customWidth="1"/>
    <col min="6911" max="6911" width="19.7109375" style="23" customWidth="1"/>
    <col min="6912" max="6912" width="20" style="23" customWidth="1"/>
    <col min="6913" max="6913" width="19.140625" style="23" customWidth="1"/>
    <col min="6914" max="6914" width="12.7109375" style="23" customWidth="1"/>
    <col min="6915" max="7161" width="7.85546875" style="23"/>
    <col min="7162" max="7162" width="12.42578125" style="23" customWidth="1"/>
    <col min="7163" max="7163" width="11.85546875" style="23" customWidth="1"/>
    <col min="7164" max="7164" width="13.7109375" style="23" customWidth="1"/>
    <col min="7165" max="7165" width="47.5703125" style="23" customWidth="1"/>
    <col min="7166" max="7166" width="42.42578125" style="23" customWidth="1"/>
    <col min="7167" max="7167" width="19.7109375" style="23" customWidth="1"/>
    <col min="7168" max="7168" width="20" style="23" customWidth="1"/>
    <col min="7169" max="7169" width="19.140625" style="23" customWidth="1"/>
    <col min="7170" max="7170" width="12.7109375" style="23" customWidth="1"/>
    <col min="7171" max="7417" width="7.85546875" style="23"/>
    <col min="7418" max="7418" width="12.42578125" style="23" customWidth="1"/>
    <col min="7419" max="7419" width="11.85546875" style="23" customWidth="1"/>
    <col min="7420" max="7420" width="13.7109375" style="23" customWidth="1"/>
    <col min="7421" max="7421" width="47.5703125" style="23" customWidth="1"/>
    <col min="7422" max="7422" width="42.42578125" style="23" customWidth="1"/>
    <col min="7423" max="7423" width="19.7109375" style="23" customWidth="1"/>
    <col min="7424" max="7424" width="20" style="23" customWidth="1"/>
    <col min="7425" max="7425" width="19.140625" style="23" customWidth="1"/>
    <col min="7426" max="7426" width="12.7109375" style="23" customWidth="1"/>
    <col min="7427" max="7673" width="7.85546875" style="23"/>
    <col min="7674" max="7674" width="12.42578125" style="23" customWidth="1"/>
    <col min="7675" max="7675" width="11.85546875" style="23" customWidth="1"/>
    <col min="7676" max="7676" width="13.7109375" style="23" customWidth="1"/>
    <col min="7677" max="7677" width="47.5703125" style="23" customWidth="1"/>
    <col min="7678" max="7678" width="42.42578125" style="23" customWidth="1"/>
    <col min="7679" max="7679" width="19.7109375" style="23" customWidth="1"/>
    <col min="7680" max="7680" width="20" style="23" customWidth="1"/>
    <col min="7681" max="7681" width="19.140625" style="23" customWidth="1"/>
    <col min="7682" max="7682" width="12.7109375" style="23" customWidth="1"/>
    <col min="7683" max="7929" width="7.85546875" style="23"/>
    <col min="7930" max="7930" width="12.42578125" style="23" customWidth="1"/>
    <col min="7931" max="7931" width="11.85546875" style="23" customWidth="1"/>
    <col min="7932" max="7932" width="13.7109375" style="23" customWidth="1"/>
    <col min="7933" max="7933" width="47.5703125" style="23" customWidth="1"/>
    <col min="7934" max="7934" width="42.42578125" style="23" customWidth="1"/>
    <col min="7935" max="7935" width="19.7109375" style="23" customWidth="1"/>
    <col min="7936" max="7936" width="20" style="23" customWidth="1"/>
    <col min="7937" max="7937" width="19.140625" style="23" customWidth="1"/>
    <col min="7938" max="7938" width="12.7109375" style="23" customWidth="1"/>
    <col min="7939" max="8185" width="7.85546875" style="23"/>
    <col min="8186" max="8186" width="12.42578125" style="23" customWidth="1"/>
    <col min="8187" max="8187" width="11.85546875" style="23" customWidth="1"/>
    <col min="8188" max="8188" width="13.7109375" style="23" customWidth="1"/>
    <col min="8189" max="8189" width="47.5703125" style="23" customWidth="1"/>
    <col min="8190" max="8190" width="42.42578125" style="23" customWidth="1"/>
    <col min="8191" max="8191" width="19.7109375" style="23" customWidth="1"/>
    <col min="8192" max="8192" width="20" style="23" customWidth="1"/>
    <col min="8193" max="8193" width="19.140625" style="23" customWidth="1"/>
    <col min="8194" max="8194" width="12.7109375" style="23" customWidth="1"/>
    <col min="8195" max="8441" width="7.85546875" style="23"/>
    <col min="8442" max="8442" width="12.42578125" style="23" customWidth="1"/>
    <col min="8443" max="8443" width="11.85546875" style="23" customWidth="1"/>
    <col min="8444" max="8444" width="13.7109375" style="23" customWidth="1"/>
    <col min="8445" max="8445" width="47.5703125" style="23" customWidth="1"/>
    <col min="8446" max="8446" width="42.42578125" style="23" customWidth="1"/>
    <col min="8447" max="8447" width="19.7109375" style="23" customWidth="1"/>
    <col min="8448" max="8448" width="20" style="23" customWidth="1"/>
    <col min="8449" max="8449" width="19.140625" style="23" customWidth="1"/>
    <col min="8450" max="8450" width="12.7109375" style="23" customWidth="1"/>
    <col min="8451" max="8697" width="7.85546875" style="23"/>
    <col min="8698" max="8698" width="12.42578125" style="23" customWidth="1"/>
    <col min="8699" max="8699" width="11.85546875" style="23" customWidth="1"/>
    <col min="8700" max="8700" width="13.7109375" style="23" customWidth="1"/>
    <col min="8701" max="8701" width="47.5703125" style="23" customWidth="1"/>
    <col min="8702" max="8702" width="42.42578125" style="23" customWidth="1"/>
    <col min="8703" max="8703" width="19.7109375" style="23" customWidth="1"/>
    <col min="8704" max="8704" width="20" style="23" customWidth="1"/>
    <col min="8705" max="8705" width="19.140625" style="23" customWidth="1"/>
    <col min="8706" max="8706" width="12.7109375" style="23" customWidth="1"/>
    <col min="8707" max="8953" width="7.85546875" style="23"/>
    <col min="8954" max="8954" width="12.42578125" style="23" customWidth="1"/>
    <col min="8955" max="8955" width="11.85546875" style="23" customWidth="1"/>
    <col min="8956" max="8956" width="13.7109375" style="23" customWidth="1"/>
    <col min="8957" max="8957" width="47.5703125" style="23" customWidth="1"/>
    <col min="8958" max="8958" width="42.42578125" style="23" customWidth="1"/>
    <col min="8959" max="8959" width="19.7109375" style="23" customWidth="1"/>
    <col min="8960" max="8960" width="20" style="23" customWidth="1"/>
    <col min="8961" max="8961" width="19.140625" style="23" customWidth="1"/>
    <col min="8962" max="8962" width="12.7109375" style="23" customWidth="1"/>
    <col min="8963" max="9209" width="7.85546875" style="23"/>
    <col min="9210" max="9210" width="12.42578125" style="23" customWidth="1"/>
    <col min="9211" max="9211" width="11.85546875" style="23" customWidth="1"/>
    <col min="9212" max="9212" width="13.7109375" style="23" customWidth="1"/>
    <col min="9213" max="9213" width="47.5703125" style="23" customWidth="1"/>
    <col min="9214" max="9214" width="42.42578125" style="23" customWidth="1"/>
    <col min="9215" max="9215" width="19.7109375" style="23" customWidth="1"/>
    <col min="9216" max="9216" width="20" style="23" customWidth="1"/>
    <col min="9217" max="9217" width="19.140625" style="23" customWidth="1"/>
    <col min="9218" max="9218" width="12.7109375" style="23" customWidth="1"/>
    <col min="9219" max="9465" width="7.85546875" style="23"/>
    <col min="9466" max="9466" width="12.42578125" style="23" customWidth="1"/>
    <col min="9467" max="9467" width="11.85546875" style="23" customWidth="1"/>
    <col min="9468" max="9468" width="13.7109375" style="23" customWidth="1"/>
    <col min="9469" max="9469" width="47.5703125" style="23" customWidth="1"/>
    <col min="9470" max="9470" width="42.42578125" style="23" customWidth="1"/>
    <col min="9471" max="9471" width="19.7109375" style="23" customWidth="1"/>
    <col min="9472" max="9472" width="20" style="23" customWidth="1"/>
    <col min="9473" max="9473" width="19.140625" style="23" customWidth="1"/>
    <col min="9474" max="9474" width="12.7109375" style="23" customWidth="1"/>
    <col min="9475" max="9721" width="7.85546875" style="23"/>
    <col min="9722" max="9722" width="12.42578125" style="23" customWidth="1"/>
    <col min="9723" max="9723" width="11.85546875" style="23" customWidth="1"/>
    <col min="9724" max="9724" width="13.7109375" style="23" customWidth="1"/>
    <col min="9725" max="9725" width="47.5703125" style="23" customWidth="1"/>
    <col min="9726" max="9726" width="42.42578125" style="23" customWidth="1"/>
    <col min="9727" max="9727" width="19.7109375" style="23" customWidth="1"/>
    <col min="9728" max="9728" width="20" style="23" customWidth="1"/>
    <col min="9729" max="9729" width="19.140625" style="23" customWidth="1"/>
    <col min="9730" max="9730" width="12.7109375" style="23" customWidth="1"/>
    <col min="9731" max="9977" width="7.85546875" style="23"/>
    <col min="9978" max="9978" width="12.42578125" style="23" customWidth="1"/>
    <col min="9979" max="9979" width="11.85546875" style="23" customWidth="1"/>
    <col min="9980" max="9980" width="13.7109375" style="23" customWidth="1"/>
    <col min="9981" max="9981" width="47.5703125" style="23" customWidth="1"/>
    <col min="9982" max="9982" width="42.42578125" style="23" customWidth="1"/>
    <col min="9983" max="9983" width="19.7109375" style="23" customWidth="1"/>
    <col min="9984" max="9984" width="20" style="23" customWidth="1"/>
    <col min="9985" max="9985" width="19.140625" style="23" customWidth="1"/>
    <col min="9986" max="9986" width="12.7109375" style="23" customWidth="1"/>
    <col min="9987" max="10233" width="7.85546875" style="23"/>
    <col min="10234" max="10234" width="12.42578125" style="23" customWidth="1"/>
    <col min="10235" max="10235" width="11.85546875" style="23" customWidth="1"/>
    <col min="10236" max="10236" width="13.7109375" style="23" customWidth="1"/>
    <col min="10237" max="10237" width="47.5703125" style="23" customWidth="1"/>
    <col min="10238" max="10238" width="42.42578125" style="23" customWidth="1"/>
    <col min="10239" max="10239" width="19.7109375" style="23" customWidth="1"/>
    <col min="10240" max="10240" width="20" style="23" customWidth="1"/>
    <col min="10241" max="10241" width="19.140625" style="23" customWidth="1"/>
    <col min="10242" max="10242" width="12.7109375" style="23" customWidth="1"/>
    <col min="10243" max="10489" width="7.85546875" style="23"/>
    <col min="10490" max="10490" width="12.42578125" style="23" customWidth="1"/>
    <col min="10491" max="10491" width="11.85546875" style="23" customWidth="1"/>
    <col min="10492" max="10492" width="13.7109375" style="23" customWidth="1"/>
    <col min="10493" max="10493" width="47.5703125" style="23" customWidth="1"/>
    <col min="10494" max="10494" width="42.42578125" style="23" customWidth="1"/>
    <col min="10495" max="10495" width="19.7109375" style="23" customWidth="1"/>
    <col min="10496" max="10496" width="20" style="23" customWidth="1"/>
    <col min="10497" max="10497" width="19.140625" style="23" customWidth="1"/>
    <col min="10498" max="10498" width="12.7109375" style="23" customWidth="1"/>
    <col min="10499" max="10745" width="7.85546875" style="23"/>
    <col min="10746" max="10746" width="12.42578125" style="23" customWidth="1"/>
    <col min="10747" max="10747" width="11.85546875" style="23" customWidth="1"/>
    <col min="10748" max="10748" width="13.7109375" style="23" customWidth="1"/>
    <col min="10749" max="10749" width="47.5703125" style="23" customWidth="1"/>
    <col min="10750" max="10750" width="42.42578125" style="23" customWidth="1"/>
    <col min="10751" max="10751" width="19.7109375" style="23" customWidth="1"/>
    <col min="10752" max="10752" width="20" style="23" customWidth="1"/>
    <col min="10753" max="10753" width="19.140625" style="23" customWidth="1"/>
    <col min="10754" max="10754" width="12.7109375" style="23" customWidth="1"/>
    <col min="10755" max="11001" width="7.85546875" style="23"/>
    <col min="11002" max="11002" width="12.42578125" style="23" customWidth="1"/>
    <col min="11003" max="11003" width="11.85546875" style="23" customWidth="1"/>
    <col min="11004" max="11004" width="13.7109375" style="23" customWidth="1"/>
    <col min="11005" max="11005" width="47.5703125" style="23" customWidth="1"/>
    <col min="11006" max="11006" width="42.42578125" style="23" customWidth="1"/>
    <col min="11007" max="11007" width="19.7109375" style="23" customWidth="1"/>
    <col min="11008" max="11008" width="20" style="23" customWidth="1"/>
    <col min="11009" max="11009" width="19.140625" style="23" customWidth="1"/>
    <col min="11010" max="11010" width="12.7109375" style="23" customWidth="1"/>
    <col min="11011" max="11257" width="7.85546875" style="23"/>
    <col min="11258" max="11258" width="12.42578125" style="23" customWidth="1"/>
    <col min="11259" max="11259" width="11.85546875" style="23" customWidth="1"/>
    <col min="11260" max="11260" width="13.7109375" style="23" customWidth="1"/>
    <col min="11261" max="11261" width="47.5703125" style="23" customWidth="1"/>
    <col min="11262" max="11262" width="42.42578125" style="23" customWidth="1"/>
    <col min="11263" max="11263" width="19.7109375" style="23" customWidth="1"/>
    <col min="11264" max="11264" width="20" style="23" customWidth="1"/>
    <col min="11265" max="11265" width="19.140625" style="23" customWidth="1"/>
    <col min="11266" max="11266" width="12.7109375" style="23" customWidth="1"/>
    <col min="11267" max="11513" width="7.85546875" style="23"/>
    <col min="11514" max="11514" width="12.42578125" style="23" customWidth="1"/>
    <col min="11515" max="11515" width="11.85546875" style="23" customWidth="1"/>
    <col min="11516" max="11516" width="13.7109375" style="23" customWidth="1"/>
    <col min="11517" max="11517" width="47.5703125" style="23" customWidth="1"/>
    <col min="11518" max="11518" width="42.42578125" style="23" customWidth="1"/>
    <col min="11519" max="11519" width="19.7109375" style="23" customWidth="1"/>
    <col min="11520" max="11520" width="20" style="23" customWidth="1"/>
    <col min="11521" max="11521" width="19.140625" style="23" customWidth="1"/>
    <col min="11522" max="11522" width="12.7109375" style="23" customWidth="1"/>
    <col min="11523" max="11769" width="7.85546875" style="23"/>
    <col min="11770" max="11770" width="12.42578125" style="23" customWidth="1"/>
    <col min="11771" max="11771" width="11.85546875" style="23" customWidth="1"/>
    <col min="11772" max="11772" width="13.7109375" style="23" customWidth="1"/>
    <col min="11773" max="11773" width="47.5703125" style="23" customWidth="1"/>
    <col min="11774" max="11774" width="42.42578125" style="23" customWidth="1"/>
    <col min="11775" max="11775" width="19.7109375" style="23" customWidth="1"/>
    <col min="11776" max="11776" width="20" style="23" customWidth="1"/>
    <col min="11777" max="11777" width="19.140625" style="23" customWidth="1"/>
    <col min="11778" max="11778" width="12.7109375" style="23" customWidth="1"/>
    <col min="11779" max="12025" width="7.85546875" style="23"/>
    <col min="12026" max="12026" width="12.42578125" style="23" customWidth="1"/>
    <col min="12027" max="12027" width="11.85546875" style="23" customWidth="1"/>
    <col min="12028" max="12028" width="13.7109375" style="23" customWidth="1"/>
    <col min="12029" max="12029" width="47.5703125" style="23" customWidth="1"/>
    <col min="12030" max="12030" width="42.42578125" style="23" customWidth="1"/>
    <col min="12031" max="12031" width="19.7109375" style="23" customWidth="1"/>
    <col min="12032" max="12032" width="20" style="23" customWidth="1"/>
    <col min="12033" max="12033" width="19.140625" style="23" customWidth="1"/>
    <col min="12034" max="12034" width="12.7109375" style="23" customWidth="1"/>
    <col min="12035" max="12281" width="7.85546875" style="23"/>
    <col min="12282" max="12282" width="12.42578125" style="23" customWidth="1"/>
    <col min="12283" max="12283" width="11.85546875" style="23" customWidth="1"/>
    <col min="12284" max="12284" width="13.7109375" style="23" customWidth="1"/>
    <col min="12285" max="12285" width="47.5703125" style="23" customWidth="1"/>
    <col min="12286" max="12286" width="42.42578125" style="23" customWidth="1"/>
    <col min="12287" max="12287" width="19.7109375" style="23" customWidth="1"/>
    <col min="12288" max="12288" width="20" style="23" customWidth="1"/>
    <col min="12289" max="12289" width="19.140625" style="23" customWidth="1"/>
    <col min="12290" max="12290" width="12.7109375" style="23" customWidth="1"/>
    <col min="12291" max="12537" width="7.85546875" style="23"/>
    <col min="12538" max="12538" width="12.42578125" style="23" customWidth="1"/>
    <col min="12539" max="12539" width="11.85546875" style="23" customWidth="1"/>
    <col min="12540" max="12540" width="13.7109375" style="23" customWidth="1"/>
    <col min="12541" max="12541" width="47.5703125" style="23" customWidth="1"/>
    <col min="12542" max="12542" width="42.42578125" style="23" customWidth="1"/>
    <col min="12543" max="12543" width="19.7109375" style="23" customWidth="1"/>
    <col min="12544" max="12544" width="20" style="23" customWidth="1"/>
    <col min="12545" max="12545" width="19.140625" style="23" customWidth="1"/>
    <col min="12546" max="12546" width="12.7109375" style="23" customWidth="1"/>
    <col min="12547" max="12793" width="7.85546875" style="23"/>
    <col min="12794" max="12794" width="12.42578125" style="23" customWidth="1"/>
    <col min="12795" max="12795" width="11.85546875" style="23" customWidth="1"/>
    <col min="12796" max="12796" width="13.7109375" style="23" customWidth="1"/>
    <col min="12797" max="12797" width="47.5703125" style="23" customWidth="1"/>
    <col min="12798" max="12798" width="42.42578125" style="23" customWidth="1"/>
    <col min="12799" max="12799" width="19.7109375" style="23" customWidth="1"/>
    <col min="12800" max="12800" width="20" style="23" customWidth="1"/>
    <col min="12801" max="12801" width="19.140625" style="23" customWidth="1"/>
    <col min="12802" max="12802" width="12.7109375" style="23" customWidth="1"/>
    <col min="12803" max="13049" width="7.85546875" style="23"/>
    <col min="13050" max="13050" width="12.42578125" style="23" customWidth="1"/>
    <col min="13051" max="13051" width="11.85546875" style="23" customWidth="1"/>
    <col min="13052" max="13052" width="13.7109375" style="23" customWidth="1"/>
    <col min="13053" max="13053" width="47.5703125" style="23" customWidth="1"/>
    <col min="13054" max="13054" width="42.42578125" style="23" customWidth="1"/>
    <col min="13055" max="13055" width="19.7109375" style="23" customWidth="1"/>
    <col min="13056" max="13056" width="20" style="23" customWidth="1"/>
    <col min="13057" max="13057" width="19.140625" style="23" customWidth="1"/>
    <col min="13058" max="13058" width="12.7109375" style="23" customWidth="1"/>
    <col min="13059" max="13305" width="7.85546875" style="23"/>
    <col min="13306" max="13306" width="12.42578125" style="23" customWidth="1"/>
    <col min="13307" max="13307" width="11.85546875" style="23" customWidth="1"/>
    <col min="13308" max="13308" width="13.7109375" style="23" customWidth="1"/>
    <col min="13309" max="13309" width="47.5703125" style="23" customWidth="1"/>
    <col min="13310" max="13310" width="42.42578125" style="23" customWidth="1"/>
    <col min="13311" max="13311" width="19.7109375" style="23" customWidth="1"/>
    <col min="13312" max="13312" width="20" style="23" customWidth="1"/>
    <col min="13313" max="13313" width="19.140625" style="23" customWidth="1"/>
    <col min="13314" max="13314" width="12.7109375" style="23" customWidth="1"/>
    <col min="13315" max="13561" width="7.85546875" style="23"/>
    <col min="13562" max="13562" width="12.42578125" style="23" customWidth="1"/>
    <col min="13563" max="13563" width="11.85546875" style="23" customWidth="1"/>
    <col min="13564" max="13564" width="13.7109375" style="23" customWidth="1"/>
    <col min="13565" max="13565" width="47.5703125" style="23" customWidth="1"/>
    <col min="13566" max="13566" width="42.42578125" style="23" customWidth="1"/>
    <col min="13567" max="13567" width="19.7109375" style="23" customWidth="1"/>
    <col min="13568" max="13568" width="20" style="23" customWidth="1"/>
    <col min="13569" max="13569" width="19.140625" style="23" customWidth="1"/>
    <col min="13570" max="13570" width="12.7109375" style="23" customWidth="1"/>
    <col min="13571" max="13817" width="7.85546875" style="23"/>
    <col min="13818" max="13818" width="12.42578125" style="23" customWidth="1"/>
    <col min="13819" max="13819" width="11.85546875" style="23" customWidth="1"/>
    <col min="13820" max="13820" width="13.7109375" style="23" customWidth="1"/>
    <col min="13821" max="13821" width="47.5703125" style="23" customWidth="1"/>
    <col min="13822" max="13822" width="42.42578125" style="23" customWidth="1"/>
    <col min="13823" max="13823" width="19.7109375" style="23" customWidth="1"/>
    <col min="13824" max="13824" width="20" style="23" customWidth="1"/>
    <col min="13825" max="13825" width="19.140625" style="23" customWidth="1"/>
    <col min="13826" max="13826" width="12.7109375" style="23" customWidth="1"/>
    <col min="13827" max="14073" width="7.85546875" style="23"/>
    <col min="14074" max="14074" width="12.42578125" style="23" customWidth="1"/>
    <col min="14075" max="14075" width="11.85546875" style="23" customWidth="1"/>
    <col min="14076" max="14076" width="13.7109375" style="23" customWidth="1"/>
    <col min="14077" max="14077" width="47.5703125" style="23" customWidth="1"/>
    <col min="14078" max="14078" width="42.42578125" style="23" customWidth="1"/>
    <col min="14079" max="14079" width="19.7109375" style="23" customWidth="1"/>
    <col min="14080" max="14080" width="20" style="23" customWidth="1"/>
    <col min="14081" max="14081" width="19.140625" style="23" customWidth="1"/>
    <col min="14082" max="14082" width="12.7109375" style="23" customWidth="1"/>
    <col min="14083" max="14329" width="7.85546875" style="23"/>
    <col min="14330" max="14330" width="12.42578125" style="23" customWidth="1"/>
    <col min="14331" max="14331" width="11.85546875" style="23" customWidth="1"/>
    <col min="14332" max="14332" width="13.7109375" style="23" customWidth="1"/>
    <col min="14333" max="14333" width="47.5703125" style="23" customWidth="1"/>
    <col min="14334" max="14334" width="42.42578125" style="23" customWidth="1"/>
    <col min="14335" max="14335" width="19.7109375" style="23" customWidth="1"/>
    <col min="14336" max="14336" width="20" style="23" customWidth="1"/>
    <col min="14337" max="14337" width="19.140625" style="23" customWidth="1"/>
    <col min="14338" max="14338" width="12.7109375" style="23" customWidth="1"/>
    <col min="14339" max="14585" width="7.85546875" style="23"/>
    <col min="14586" max="14586" width="12.42578125" style="23" customWidth="1"/>
    <col min="14587" max="14587" width="11.85546875" style="23" customWidth="1"/>
    <col min="14588" max="14588" width="13.7109375" style="23" customWidth="1"/>
    <col min="14589" max="14589" width="47.5703125" style="23" customWidth="1"/>
    <col min="14590" max="14590" width="42.42578125" style="23" customWidth="1"/>
    <col min="14591" max="14591" width="19.7109375" style="23" customWidth="1"/>
    <col min="14592" max="14592" width="20" style="23" customWidth="1"/>
    <col min="14593" max="14593" width="19.140625" style="23" customWidth="1"/>
    <col min="14594" max="14594" width="12.7109375" style="23" customWidth="1"/>
    <col min="14595" max="14841" width="7.85546875" style="23"/>
    <col min="14842" max="14842" width="12.42578125" style="23" customWidth="1"/>
    <col min="14843" max="14843" width="11.85546875" style="23" customWidth="1"/>
    <col min="14844" max="14844" width="13.7109375" style="23" customWidth="1"/>
    <col min="14845" max="14845" width="47.5703125" style="23" customWidth="1"/>
    <col min="14846" max="14846" width="42.42578125" style="23" customWidth="1"/>
    <col min="14847" max="14847" width="19.7109375" style="23" customWidth="1"/>
    <col min="14848" max="14848" width="20" style="23" customWidth="1"/>
    <col min="14849" max="14849" width="19.140625" style="23" customWidth="1"/>
    <col min="14850" max="14850" width="12.7109375" style="23" customWidth="1"/>
    <col min="14851" max="15097" width="7.85546875" style="23"/>
    <col min="15098" max="15098" width="12.42578125" style="23" customWidth="1"/>
    <col min="15099" max="15099" width="11.85546875" style="23" customWidth="1"/>
    <col min="15100" max="15100" width="13.7109375" style="23" customWidth="1"/>
    <col min="15101" max="15101" width="47.5703125" style="23" customWidth="1"/>
    <col min="15102" max="15102" width="42.42578125" style="23" customWidth="1"/>
    <col min="15103" max="15103" width="19.7109375" style="23" customWidth="1"/>
    <col min="15104" max="15104" width="20" style="23" customWidth="1"/>
    <col min="15105" max="15105" width="19.140625" style="23" customWidth="1"/>
    <col min="15106" max="15106" width="12.7109375" style="23" customWidth="1"/>
    <col min="15107" max="15353" width="7.85546875" style="23"/>
    <col min="15354" max="15354" width="12.42578125" style="23" customWidth="1"/>
    <col min="15355" max="15355" width="11.85546875" style="23" customWidth="1"/>
    <col min="15356" max="15356" width="13.7109375" style="23" customWidth="1"/>
    <col min="15357" max="15357" width="47.5703125" style="23" customWidth="1"/>
    <col min="15358" max="15358" width="42.42578125" style="23" customWidth="1"/>
    <col min="15359" max="15359" width="19.7109375" style="23" customWidth="1"/>
    <col min="15360" max="15360" width="20" style="23" customWidth="1"/>
    <col min="15361" max="15361" width="19.140625" style="23" customWidth="1"/>
    <col min="15362" max="15362" width="12.7109375" style="23" customWidth="1"/>
    <col min="15363" max="15609" width="7.85546875" style="23"/>
    <col min="15610" max="15610" width="12.42578125" style="23" customWidth="1"/>
    <col min="15611" max="15611" width="11.85546875" style="23" customWidth="1"/>
    <col min="15612" max="15612" width="13.7109375" style="23" customWidth="1"/>
    <col min="15613" max="15613" width="47.5703125" style="23" customWidth="1"/>
    <col min="15614" max="15614" width="42.42578125" style="23" customWidth="1"/>
    <col min="15615" max="15615" width="19.7109375" style="23" customWidth="1"/>
    <col min="15616" max="15616" width="20" style="23" customWidth="1"/>
    <col min="15617" max="15617" width="19.140625" style="23" customWidth="1"/>
    <col min="15618" max="15618" width="12.7109375" style="23" customWidth="1"/>
    <col min="15619" max="15865" width="7.85546875" style="23"/>
    <col min="15866" max="15866" width="12.42578125" style="23" customWidth="1"/>
    <col min="15867" max="15867" width="11.85546875" style="23" customWidth="1"/>
    <col min="15868" max="15868" width="13.7109375" style="23" customWidth="1"/>
    <col min="15869" max="15869" width="47.5703125" style="23" customWidth="1"/>
    <col min="15870" max="15870" width="42.42578125" style="23" customWidth="1"/>
    <col min="15871" max="15871" width="19.7109375" style="23" customWidth="1"/>
    <col min="15872" max="15872" width="20" style="23" customWidth="1"/>
    <col min="15873" max="15873" width="19.140625" style="23" customWidth="1"/>
    <col min="15874" max="15874" width="12.7109375" style="23" customWidth="1"/>
    <col min="15875" max="16121" width="7.85546875" style="23"/>
    <col min="16122" max="16122" width="12.42578125" style="23" customWidth="1"/>
    <col min="16123" max="16123" width="11.85546875" style="23" customWidth="1"/>
    <col min="16124" max="16124" width="13.7109375" style="23" customWidth="1"/>
    <col min="16125" max="16125" width="47.5703125" style="23" customWidth="1"/>
    <col min="16126" max="16126" width="42.42578125" style="23" customWidth="1"/>
    <col min="16127" max="16127" width="19.7109375" style="23" customWidth="1"/>
    <col min="16128" max="16128" width="20" style="23" customWidth="1"/>
    <col min="16129" max="16129" width="19.140625" style="23" customWidth="1"/>
    <col min="16130" max="16130" width="12.7109375" style="23" customWidth="1"/>
    <col min="16131" max="16384" width="7.85546875" style="23"/>
  </cols>
  <sheetData>
    <row r="1" spans="1:10" ht="17.25" customHeight="1" x14ac:dyDescent="0.25">
      <c r="A1" s="21"/>
      <c r="I1" s="24" t="s">
        <v>105</v>
      </c>
      <c r="J1" s="24"/>
    </row>
    <row r="2" spans="1:10" ht="33.75" customHeight="1" x14ac:dyDescent="0.25">
      <c r="H2" s="25"/>
      <c r="I2" s="69" t="s">
        <v>218</v>
      </c>
      <c r="J2" s="8"/>
    </row>
    <row r="3" spans="1:10" ht="15" customHeight="1" x14ac:dyDescent="0.25">
      <c r="H3" s="25"/>
      <c r="I3" s="1" t="s">
        <v>449</v>
      </c>
      <c r="J3" s="1"/>
    </row>
    <row r="4" spans="1:10" ht="15" customHeight="1" x14ac:dyDescent="0.2">
      <c r="H4" s="25"/>
      <c r="I4" s="26"/>
      <c r="J4" s="26"/>
    </row>
    <row r="5" spans="1:10" ht="20.25" customHeight="1" x14ac:dyDescent="0.2">
      <c r="A5" s="307" t="s">
        <v>213</v>
      </c>
      <c r="B5" s="308"/>
      <c r="C5" s="308"/>
      <c r="D5" s="308"/>
      <c r="E5" s="308"/>
      <c r="F5" s="308"/>
      <c r="G5" s="308"/>
      <c r="H5" s="308"/>
      <c r="I5" s="308"/>
      <c r="J5" s="308"/>
    </row>
    <row r="6" spans="1:10" ht="20.25" customHeight="1" x14ac:dyDescent="0.25">
      <c r="A6" s="309" t="s">
        <v>86</v>
      </c>
      <c r="B6" s="309"/>
      <c r="C6" s="27"/>
      <c r="D6" s="27"/>
      <c r="E6" s="27"/>
      <c r="F6" s="27"/>
      <c r="G6" s="27"/>
      <c r="H6" s="27"/>
      <c r="I6" s="27"/>
      <c r="J6" s="27"/>
    </row>
    <row r="7" spans="1:10" ht="15.75" customHeight="1" x14ac:dyDescent="0.2">
      <c r="A7" s="310" t="s">
        <v>106</v>
      </c>
      <c r="B7" s="310"/>
      <c r="C7" s="27"/>
      <c r="D7" s="27"/>
      <c r="E7" s="27"/>
      <c r="F7" s="27"/>
      <c r="G7" s="27"/>
      <c r="H7" s="27"/>
      <c r="I7" s="27"/>
      <c r="J7" s="27"/>
    </row>
    <row r="8" spans="1:10" ht="11.25" customHeight="1" x14ac:dyDescent="0.3">
      <c r="A8" s="28"/>
      <c r="B8" s="29"/>
      <c r="C8" s="30"/>
      <c r="D8" s="30"/>
      <c r="E8" s="30"/>
      <c r="F8" s="30"/>
      <c r="G8" s="30"/>
      <c r="H8" s="30"/>
      <c r="I8" s="31"/>
      <c r="J8" s="32" t="s">
        <v>2</v>
      </c>
    </row>
    <row r="9" spans="1:10" ht="22.5" customHeight="1" x14ac:dyDescent="0.2">
      <c r="A9" s="311" t="s">
        <v>3</v>
      </c>
      <c r="B9" s="311" t="s">
        <v>107</v>
      </c>
      <c r="C9" s="305" t="s">
        <v>5</v>
      </c>
      <c r="D9" s="305" t="s">
        <v>108</v>
      </c>
      <c r="E9" s="305" t="s">
        <v>109</v>
      </c>
      <c r="F9" s="305" t="s">
        <v>110</v>
      </c>
      <c r="G9" s="305" t="s">
        <v>93</v>
      </c>
      <c r="H9" s="305" t="s">
        <v>7</v>
      </c>
      <c r="I9" s="306" t="s">
        <v>14</v>
      </c>
      <c r="J9" s="306"/>
    </row>
    <row r="10" spans="1:10" ht="100.5" customHeight="1" x14ac:dyDescent="0.2">
      <c r="A10" s="312"/>
      <c r="B10" s="312"/>
      <c r="C10" s="305"/>
      <c r="D10" s="305"/>
      <c r="E10" s="305"/>
      <c r="F10" s="305"/>
      <c r="G10" s="305"/>
      <c r="H10" s="305"/>
      <c r="I10" s="33" t="s">
        <v>8</v>
      </c>
      <c r="J10" s="33" t="s">
        <v>15</v>
      </c>
    </row>
    <row r="11" spans="1:10" s="30" customFormat="1" ht="22.5" customHeight="1" x14ac:dyDescent="0.2">
      <c r="A11" s="34">
        <v>1</v>
      </c>
      <c r="B11" s="33">
        <v>2</v>
      </c>
      <c r="C11" s="33">
        <v>3</v>
      </c>
      <c r="D11" s="33">
        <v>4</v>
      </c>
      <c r="E11" s="33">
        <v>5</v>
      </c>
      <c r="F11" s="33">
        <v>6</v>
      </c>
      <c r="G11" s="33">
        <v>7</v>
      </c>
      <c r="H11" s="33">
        <v>8</v>
      </c>
      <c r="I11" s="33">
        <v>9</v>
      </c>
      <c r="J11" s="33">
        <v>10</v>
      </c>
    </row>
    <row r="12" spans="1:10" s="40" customFormat="1" ht="35.25" customHeight="1" x14ac:dyDescent="0.25">
      <c r="A12" s="35" t="s">
        <v>17</v>
      </c>
      <c r="B12" s="36"/>
      <c r="C12" s="35"/>
      <c r="D12" s="37" t="s">
        <v>111</v>
      </c>
      <c r="E12" s="38"/>
      <c r="F12" s="38"/>
      <c r="G12" s="38"/>
      <c r="H12" s="39"/>
      <c r="I12" s="39"/>
      <c r="J12" s="39"/>
    </row>
    <row r="13" spans="1:10" s="40" customFormat="1" ht="35.25" customHeight="1" x14ac:dyDescent="0.25">
      <c r="A13" s="35" t="s">
        <v>19</v>
      </c>
      <c r="B13" s="36"/>
      <c r="C13" s="35"/>
      <c r="D13" s="37" t="s">
        <v>112</v>
      </c>
      <c r="E13" s="38"/>
      <c r="F13" s="38"/>
      <c r="G13" s="38"/>
      <c r="H13" s="39"/>
      <c r="I13" s="39"/>
      <c r="J13" s="39"/>
    </row>
    <row r="14" spans="1:10" s="40" customFormat="1" ht="73.5" customHeight="1" x14ac:dyDescent="0.2">
      <c r="A14" s="112" t="s">
        <v>20</v>
      </c>
      <c r="B14" s="112" t="s">
        <v>22</v>
      </c>
      <c r="C14" s="113" t="s">
        <v>21</v>
      </c>
      <c r="D14" s="114" t="s">
        <v>216</v>
      </c>
      <c r="E14" s="116" t="s">
        <v>365</v>
      </c>
      <c r="F14" s="47" t="s">
        <v>113</v>
      </c>
      <c r="G14" s="115">
        <f t="shared" ref="G14:G28" si="0">H14+I14</f>
        <v>245000</v>
      </c>
      <c r="H14" s="42">
        <v>245000</v>
      </c>
      <c r="I14" s="42">
        <v>0</v>
      </c>
      <c r="J14" s="42">
        <v>0</v>
      </c>
    </row>
    <row r="15" spans="1:10" s="40" customFormat="1" ht="63" customHeight="1" x14ac:dyDescent="0.2">
      <c r="A15" s="112" t="s">
        <v>20</v>
      </c>
      <c r="B15" s="112" t="s">
        <v>22</v>
      </c>
      <c r="C15" s="113" t="s">
        <v>21</v>
      </c>
      <c r="D15" s="114" t="s">
        <v>216</v>
      </c>
      <c r="E15" s="135" t="s">
        <v>335</v>
      </c>
      <c r="F15" s="47" t="s">
        <v>336</v>
      </c>
      <c r="G15" s="115">
        <f t="shared" si="0"/>
        <v>99999</v>
      </c>
      <c r="H15" s="42">
        <v>99999</v>
      </c>
      <c r="I15" s="42">
        <v>0</v>
      </c>
      <c r="J15" s="42">
        <v>0</v>
      </c>
    </row>
    <row r="16" spans="1:10" s="40" customFormat="1" ht="73.5" customHeight="1" x14ac:dyDescent="0.2">
      <c r="A16" s="199" t="s">
        <v>426</v>
      </c>
      <c r="B16" s="199" t="s">
        <v>427</v>
      </c>
      <c r="C16" s="200" t="s">
        <v>275</v>
      </c>
      <c r="D16" s="201" t="s">
        <v>430</v>
      </c>
      <c r="E16" s="116" t="s">
        <v>365</v>
      </c>
      <c r="F16" s="47" t="s">
        <v>113</v>
      </c>
      <c r="G16" s="115">
        <f t="shared" si="0"/>
        <v>3768597</v>
      </c>
      <c r="H16" s="42">
        <v>0</v>
      </c>
      <c r="I16" s="42">
        <v>3768597</v>
      </c>
      <c r="J16" s="42">
        <f>I16</f>
        <v>3768597</v>
      </c>
    </row>
    <row r="17" spans="1:10" s="40" customFormat="1" ht="78.75" customHeight="1" x14ac:dyDescent="0.2">
      <c r="A17" s="196" t="s">
        <v>420</v>
      </c>
      <c r="B17" s="196" t="s">
        <v>421</v>
      </c>
      <c r="C17" s="197" t="s">
        <v>275</v>
      </c>
      <c r="D17" s="198" t="s">
        <v>422</v>
      </c>
      <c r="E17" s="116" t="s">
        <v>365</v>
      </c>
      <c r="F17" s="47" t="s">
        <v>113</v>
      </c>
      <c r="G17" s="115">
        <f t="shared" si="0"/>
        <v>14443900</v>
      </c>
      <c r="H17" s="42">
        <v>0</v>
      </c>
      <c r="I17" s="42">
        <v>14443900</v>
      </c>
      <c r="J17" s="42">
        <f>I17</f>
        <v>14443900</v>
      </c>
    </row>
    <row r="18" spans="1:10" s="40" customFormat="1" ht="65.25" customHeight="1" x14ac:dyDescent="0.2">
      <c r="A18" s="189" t="s">
        <v>402</v>
      </c>
      <c r="B18" s="189" t="s">
        <v>403</v>
      </c>
      <c r="C18" s="190" t="s">
        <v>275</v>
      </c>
      <c r="D18" s="191" t="s">
        <v>404</v>
      </c>
      <c r="E18" s="116" t="s">
        <v>370</v>
      </c>
      <c r="F18" s="47" t="s">
        <v>113</v>
      </c>
      <c r="G18" s="115">
        <f t="shared" si="0"/>
        <v>5647075</v>
      </c>
      <c r="H18" s="42">
        <v>0</v>
      </c>
      <c r="I18" s="42">
        <v>5647075</v>
      </c>
      <c r="J18" s="42">
        <v>5647075</v>
      </c>
    </row>
    <row r="19" spans="1:10" s="40" customFormat="1" ht="62.25" customHeight="1" x14ac:dyDescent="0.2">
      <c r="A19" s="192" t="s">
        <v>386</v>
      </c>
      <c r="B19" s="192" t="s">
        <v>387</v>
      </c>
      <c r="C19" s="193" t="s">
        <v>275</v>
      </c>
      <c r="D19" s="194" t="s">
        <v>388</v>
      </c>
      <c r="E19" s="116" t="s">
        <v>370</v>
      </c>
      <c r="F19" s="47" t="s">
        <v>113</v>
      </c>
      <c r="G19" s="115">
        <f t="shared" si="0"/>
        <v>65286261</v>
      </c>
      <c r="H19" s="42">
        <v>0</v>
      </c>
      <c r="I19" s="42">
        <v>65286261</v>
      </c>
      <c r="J19" s="42">
        <f>I19</f>
        <v>65286261</v>
      </c>
    </row>
    <row r="20" spans="1:10" s="40" customFormat="1" ht="45" x14ac:dyDescent="0.2">
      <c r="A20" s="72" t="s">
        <v>239</v>
      </c>
      <c r="B20" s="72" t="s">
        <v>240</v>
      </c>
      <c r="C20" s="73" t="s">
        <v>241</v>
      </c>
      <c r="D20" s="74" t="s">
        <v>242</v>
      </c>
      <c r="E20" s="44" t="s">
        <v>245</v>
      </c>
      <c r="F20" s="44" t="s">
        <v>243</v>
      </c>
      <c r="G20" s="41">
        <f t="shared" si="0"/>
        <v>1500000</v>
      </c>
      <c r="H20" s="42">
        <v>1500000</v>
      </c>
      <c r="I20" s="42">
        <v>0</v>
      </c>
      <c r="J20" s="43">
        <v>0</v>
      </c>
    </row>
    <row r="21" spans="1:10" s="40" customFormat="1" ht="45" x14ac:dyDescent="0.2">
      <c r="A21" s="72" t="s">
        <v>239</v>
      </c>
      <c r="B21" s="72" t="s">
        <v>240</v>
      </c>
      <c r="C21" s="73" t="s">
        <v>241</v>
      </c>
      <c r="D21" s="74" t="s">
        <v>242</v>
      </c>
      <c r="E21" s="176" t="s">
        <v>366</v>
      </c>
      <c r="F21" s="177" t="s">
        <v>367</v>
      </c>
      <c r="G21" s="41">
        <f t="shared" si="0"/>
        <v>2625197</v>
      </c>
      <c r="H21" s="42">
        <f>1500000+1125197</f>
        <v>2625197</v>
      </c>
      <c r="I21" s="42">
        <v>0</v>
      </c>
      <c r="J21" s="43">
        <v>0</v>
      </c>
    </row>
    <row r="22" spans="1:10" s="40" customFormat="1" ht="45" x14ac:dyDescent="0.2">
      <c r="A22" s="140" t="s">
        <v>338</v>
      </c>
      <c r="B22" s="140" t="s">
        <v>339</v>
      </c>
      <c r="C22" s="141" t="s">
        <v>305</v>
      </c>
      <c r="D22" s="142" t="s">
        <v>340</v>
      </c>
      <c r="E22" s="176" t="s">
        <v>369</v>
      </c>
      <c r="F22" s="177" t="s">
        <v>368</v>
      </c>
      <c r="G22" s="41">
        <f t="shared" si="0"/>
        <v>1004315</v>
      </c>
      <c r="H22" s="42">
        <v>1004315</v>
      </c>
      <c r="I22" s="42">
        <v>0</v>
      </c>
      <c r="J22" s="43">
        <v>0</v>
      </c>
    </row>
    <row r="23" spans="1:10" s="40" customFormat="1" ht="45" x14ac:dyDescent="0.2">
      <c r="A23" s="125" t="s">
        <v>303</v>
      </c>
      <c r="B23" s="125" t="s">
        <v>304</v>
      </c>
      <c r="C23" s="126" t="s">
        <v>305</v>
      </c>
      <c r="D23" s="127" t="s">
        <v>306</v>
      </c>
      <c r="E23" s="44" t="s">
        <v>245</v>
      </c>
      <c r="F23" s="44" t="s">
        <v>243</v>
      </c>
      <c r="G23" s="52">
        <f t="shared" si="0"/>
        <v>704000</v>
      </c>
      <c r="H23" s="42">
        <v>54000</v>
      </c>
      <c r="I23" s="42">
        <v>650000</v>
      </c>
      <c r="J23" s="43">
        <f>I23</f>
        <v>650000</v>
      </c>
    </row>
    <row r="24" spans="1:10" s="29" customFormat="1" ht="39" customHeight="1" x14ac:dyDescent="0.2">
      <c r="A24" s="66" t="s">
        <v>192</v>
      </c>
      <c r="B24" s="66" t="s">
        <v>193</v>
      </c>
      <c r="C24" s="67" t="s">
        <v>194</v>
      </c>
      <c r="D24" s="68" t="s">
        <v>195</v>
      </c>
      <c r="E24" s="137" t="s">
        <v>244</v>
      </c>
      <c r="F24" s="44" t="s">
        <v>209</v>
      </c>
      <c r="G24" s="41">
        <f t="shared" si="0"/>
        <v>60000</v>
      </c>
      <c r="H24" s="42">
        <v>60000</v>
      </c>
      <c r="I24" s="42">
        <v>0</v>
      </c>
      <c r="J24" s="43">
        <v>0</v>
      </c>
    </row>
    <row r="25" spans="1:10" s="29" customFormat="1" ht="41.25" customHeight="1" x14ac:dyDescent="0.2">
      <c r="A25" s="4" t="s">
        <v>26</v>
      </c>
      <c r="B25" s="4" t="s">
        <v>28</v>
      </c>
      <c r="C25" s="5" t="s">
        <v>27</v>
      </c>
      <c r="D25" s="6" t="s">
        <v>29</v>
      </c>
      <c r="E25" s="137" t="s">
        <v>244</v>
      </c>
      <c r="F25" s="44" t="s">
        <v>209</v>
      </c>
      <c r="G25" s="41">
        <f t="shared" si="0"/>
        <v>1434</v>
      </c>
      <c r="H25" s="42">
        <v>1434</v>
      </c>
      <c r="I25" s="42">
        <v>0</v>
      </c>
      <c r="J25" s="43">
        <v>0</v>
      </c>
    </row>
    <row r="26" spans="1:10" s="29" customFormat="1" ht="52.5" customHeight="1" x14ac:dyDescent="0.2">
      <c r="A26" s="125" t="s">
        <v>307</v>
      </c>
      <c r="B26" s="125" t="s">
        <v>308</v>
      </c>
      <c r="C26" s="126" t="s">
        <v>194</v>
      </c>
      <c r="D26" s="127" t="s">
        <v>309</v>
      </c>
      <c r="E26" s="136" t="s">
        <v>314</v>
      </c>
      <c r="F26" s="44" t="s">
        <v>313</v>
      </c>
      <c r="G26" s="41">
        <f t="shared" si="0"/>
        <v>30000</v>
      </c>
      <c r="H26" s="42">
        <v>30000</v>
      </c>
      <c r="I26" s="42">
        <v>0</v>
      </c>
      <c r="J26" s="43">
        <v>0</v>
      </c>
    </row>
    <row r="27" spans="1:10" s="29" customFormat="1" ht="52.5" customHeight="1" x14ac:dyDescent="0.2">
      <c r="A27" s="181" t="s">
        <v>377</v>
      </c>
      <c r="B27" s="181" t="s">
        <v>378</v>
      </c>
      <c r="C27" s="182" t="s">
        <v>30</v>
      </c>
      <c r="D27" s="183" t="s">
        <v>379</v>
      </c>
      <c r="E27" s="137" t="s">
        <v>244</v>
      </c>
      <c r="F27" s="44" t="s">
        <v>209</v>
      </c>
      <c r="G27" s="41">
        <f t="shared" si="0"/>
        <v>28800</v>
      </c>
      <c r="H27" s="42">
        <v>28800</v>
      </c>
      <c r="I27" s="42">
        <v>0</v>
      </c>
      <c r="J27" s="43">
        <v>0</v>
      </c>
    </row>
    <row r="28" spans="1:10" s="29" customFormat="1" ht="50.25" customHeight="1" x14ac:dyDescent="0.2">
      <c r="A28" s="112" t="s">
        <v>257</v>
      </c>
      <c r="B28" s="112" t="s">
        <v>258</v>
      </c>
      <c r="C28" s="113" t="s">
        <v>30</v>
      </c>
      <c r="D28" s="114" t="s">
        <v>259</v>
      </c>
      <c r="E28" s="116" t="s">
        <v>370</v>
      </c>
      <c r="F28" s="47" t="s">
        <v>113</v>
      </c>
      <c r="G28" s="41">
        <f t="shared" si="0"/>
        <v>453615</v>
      </c>
      <c r="H28" s="42">
        <v>0</v>
      </c>
      <c r="I28" s="42">
        <f>315478+138137</f>
        <v>453615</v>
      </c>
      <c r="J28" s="43">
        <f>I28</f>
        <v>453615</v>
      </c>
    </row>
    <row r="29" spans="1:10" s="29" customFormat="1" ht="69.75" customHeight="1" x14ac:dyDescent="0.2">
      <c r="A29" s="72" t="s">
        <v>31</v>
      </c>
      <c r="B29" s="72" t="s">
        <v>33</v>
      </c>
      <c r="C29" s="73" t="s">
        <v>32</v>
      </c>
      <c r="D29" s="74" t="s">
        <v>34</v>
      </c>
      <c r="E29" s="188" t="s">
        <v>244</v>
      </c>
      <c r="F29" s="44" t="s">
        <v>209</v>
      </c>
      <c r="G29" s="41">
        <f t="shared" ref="G29:G52" si="1">H29+I29</f>
        <v>741292</v>
      </c>
      <c r="H29" s="43">
        <v>741292</v>
      </c>
      <c r="I29" s="43">
        <v>0</v>
      </c>
      <c r="J29" s="43">
        <v>0</v>
      </c>
    </row>
    <row r="30" spans="1:10" s="29" customFormat="1" ht="54" customHeight="1" x14ac:dyDescent="0.2">
      <c r="A30" s="192" t="s">
        <v>405</v>
      </c>
      <c r="B30" s="192" t="s">
        <v>406</v>
      </c>
      <c r="C30" s="193" t="s">
        <v>27</v>
      </c>
      <c r="D30" s="194" t="s">
        <v>407</v>
      </c>
      <c r="E30" s="195" t="s">
        <v>411</v>
      </c>
      <c r="F30" s="44" t="s">
        <v>412</v>
      </c>
      <c r="G30" s="41">
        <f t="shared" si="1"/>
        <v>1183375</v>
      </c>
      <c r="H30" s="43">
        <v>1183375</v>
      </c>
      <c r="I30" s="43">
        <v>0</v>
      </c>
      <c r="J30" s="43">
        <v>0</v>
      </c>
    </row>
    <row r="31" spans="1:10" s="29" customFormat="1" ht="37.5" customHeight="1" x14ac:dyDescent="0.2">
      <c r="A31" s="45" t="s">
        <v>39</v>
      </c>
      <c r="B31" s="45" t="s">
        <v>40</v>
      </c>
      <c r="C31" s="50" t="s">
        <v>36</v>
      </c>
      <c r="D31" s="48" t="s">
        <v>41</v>
      </c>
      <c r="E31" s="137" t="s">
        <v>244</v>
      </c>
      <c r="F31" s="44" t="s">
        <v>209</v>
      </c>
      <c r="G31" s="41">
        <f t="shared" si="1"/>
        <v>1235078</v>
      </c>
      <c r="H31" s="49">
        <v>1235078</v>
      </c>
      <c r="I31" s="43">
        <v>0</v>
      </c>
      <c r="J31" s="43">
        <v>0</v>
      </c>
    </row>
    <row r="32" spans="1:10" s="29" customFormat="1" ht="48" customHeight="1" x14ac:dyDescent="0.2">
      <c r="A32" s="140" t="s">
        <v>42</v>
      </c>
      <c r="B32" s="140" t="s">
        <v>44</v>
      </c>
      <c r="C32" s="141" t="s">
        <v>43</v>
      </c>
      <c r="D32" s="142" t="s">
        <v>45</v>
      </c>
      <c r="E32" s="135" t="s">
        <v>335</v>
      </c>
      <c r="F32" s="47" t="s">
        <v>336</v>
      </c>
      <c r="G32" s="115">
        <f t="shared" si="1"/>
        <v>199998</v>
      </c>
      <c r="H32" s="42">
        <f>99999+99999</f>
        <v>199998</v>
      </c>
      <c r="I32" s="42">
        <v>0</v>
      </c>
      <c r="J32" s="42">
        <v>0</v>
      </c>
    </row>
    <row r="33" spans="1:10" s="29" customFormat="1" ht="48" customHeight="1" x14ac:dyDescent="0.2">
      <c r="A33" s="140" t="s">
        <v>42</v>
      </c>
      <c r="B33" s="140" t="s">
        <v>44</v>
      </c>
      <c r="C33" s="141" t="s">
        <v>43</v>
      </c>
      <c r="D33" s="142" t="s">
        <v>45</v>
      </c>
      <c r="E33" s="116" t="s">
        <v>414</v>
      </c>
      <c r="F33" s="47" t="s">
        <v>413</v>
      </c>
      <c r="G33" s="115">
        <f t="shared" si="1"/>
        <v>39100</v>
      </c>
      <c r="H33" s="42">
        <v>0</v>
      </c>
      <c r="I33" s="42">
        <v>39100</v>
      </c>
      <c r="J33" s="42">
        <f>I33</f>
        <v>39100</v>
      </c>
    </row>
    <row r="34" spans="1:10" s="29" customFormat="1" ht="48.75" customHeight="1" x14ac:dyDescent="0.2">
      <c r="A34" s="140" t="s">
        <v>341</v>
      </c>
      <c r="B34" s="140" t="s">
        <v>342</v>
      </c>
      <c r="C34" s="141" t="s">
        <v>343</v>
      </c>
      <c r="D34" s="142" t="s">
        <v>344</v>
      </c>
      <c r="E34" s="116" t="s">
        <v>370</v>
      </c>
      <c r="F34" s="47" t="s">
        <v>113</v>
      </c>
      <c r="G34" s="41">
        <f t="shared" si="1"/>
        <v>186000</v>
      </c>
      <c r="H34" s="49">
        <v>186000</v>
      </c>
      <c r="I34" s="43">
        <v>0</v>
      </c>
      <c r="J34" s="43">
        <v>0</v>
      </c>
    </row>
    <row r="35" spans="1:10" s="29" customFormat="1" ht="51.75" customHeight="1" x14ac:dyDescent="0.2">
      <c r="A35" s="112" t="s">
        <v>281</v>
      </c>
      <c r="B35" s="112" t="s">
        <v>282</v>
      </c>
      <c r="C35" s="113" t="s">
        <v>47</v>
      </c>
      <c r="D35" s="114" t="s">
        <v>283</v>
      </c>
      <c r="E35" s="137" t="s">
        <v>293</v>
      </c>
      <c r="F35" s="44" t="s">
        <v>294</v>
      </c>
      <c r="G35" s="41">
        <f t="shared" si="1"/>
        <v>37292218</v>
      </c>
      <c r="H35" s="49">
        <v>37292218</v>
      </c>
      <c r="I35" s="43">
        <v>0</v>
      </c>
      <c r="J35" s="43">
        <v>0</v>
      </c>
    </row>
    <row r="36" spans="1:10" s="29" customFormat="1" ht="46.5" customHeight="1" x14ac:dyDescent="0.2">
      <c r="A36" s="178" t="s">
        <v>46</v>
      </c>
      <c r="B36" s="178" t="s">
        <v>48</v>
      </c>
      <c r="C36" s="179" t="s">
        <v>47</v>
      </c>
      <c r="D36" s="180" t="s">
        <v>49</v>
      </c>
      <c r="E36" s="116" t="s">
        <v>370</v>
      </c>
      <c r="F36" s="47" t="s">
        <v>113</v>
      </c>
      <c r="G36" s="52">
        <f t="shared" si="1"/>
        <v>30927194</v>
      </c>
      <c r="H36" s="225">
        <f>30729892-H37</f>
        <v>30630194</v>
      </c>
      <c r="I36" s="53">
        <v>297000</v>
      </c>
      <c r="J36" s="53">
        <f t="shared" ref="J36" si="2">I36</f>
        <v>297000</v>
      </c>
    </row>
    <row r="37" spans="1:10" s="29" customFormat="1" ht="46.5" customHeight="1" x14ac:dyDescent="0.2">
      <c r="A37" s="178" t="s">
        <v>46</v>
      </c>
      <c r="B37" s="178" t="s">
        <v>48</v>
      </c>
      <c r="C37" s="179" t="s">
        <v>47</v>
      </c>
      <c r="D37" s="180" t="s">
        <v>49</v>
      </c>
      <c r="E37" s="116" t="s">
        <v>414</v>
      </c>
      <c r="F37" s="47" t="s">
        <v>413</v>
      </c>
      <c r="G37" s="52">
        <f t="shared" si="1"/>
        <v>199648</v>
      </c>
      <c r="H37" s="225">
        <v>99698</v>
      </c>
      <c r="I37" s="53">
        <v>99950</v>
      </c>
      <c r="J37" s="53">
        <f>I37</f>
        <v>99950</v>
      </c>
    </row>
    <row r="38" spans="1:10" s="29" customFormat="1" ht="46.5" customHeight="1" x14ac:dyDescent="0.2">
      <c r="A38" s="181" t="s">
        <v>380</v>
      </c>
      <c r="B38" s="181" t="s">
        <v>381</v>
      </c>
      <c r="C38" s="182" t="s">
        <v>382</v>
      </c>
      <c r="D38" s="183" t="s">
        <v>383</v>
      </c>
      <c r="E38" s="135" t="s">
        <v>335</v>
      </c>
      <c r="F38" s="47" t="s">
        <v>336</v>
      </c>
      <c r="G38" s="115">
        <f t="shared" ref="G38" si="3">H38+I38</f>
        <v>677894</v>
      </c>
      <c r="H38" s="42">
        <v>599994</v>
      </c>
      <c r="I38" s="43">
        <v>77900</v>
      </c>
      <c r="J38" s="43">
        <v>0</v>
      </c>
    </row>
    <row r="39" spans="1:10" s="29" customFormat="1" ht="46.5" customHeight="1" x14ac:dyDescent="0.2">
      <c r="A39" s="140" t="s">
        <v>345</v>
      </c>
      <c r="B39" s="140" t="s">
        <v>346</v>
      </c>
      <c r="C39" s="141" t="s">
        <v>263</v>
      </c>
      <c r="D39" s="142" t="s">
        <v>347</v>
      </c>
      <c r="E39" s="116" t="s">
        <v>370</v>
      </c>
      <c r="F39" s="47" t="s">
        <v>113</v>
      </c>
      <c r="G39" s="52">
        <f t="shared" si="1"/>
        <v>6626954</v>
      </c>
      <c r="H39" s="70">
        <v>0</v>
      </c>
      <c r="I39" s="43">
        <v>6626954</v>
      </c>
      <c r="J39" s="43">
        <v>6558372</v>
      </c>
    </row>
    <row r="40" spans="1:10" s="29" customFormat="1" ht="46.5" customHeight="1" x14ac:dyDescent="0.2">
      <c r="A40" s="112" t="s">
        <v>261</v>
      </c>
      <c r="B40" s="112" t="s">
        <v>262</v>
      </c>
      <c r="C40" s="113" t="s">
        <v>263</v>
      </c>
      <c r="D40" s="114" t="s">
        <v>264</v>
      </c>
      <c r="E40" s="116" t="s">
        <v>370</v>
      </c>
      <c r="F40" s="47" t="s">
        <v>113</v>
      </c>
      <c r="G40" s="52">
        <f t="shared" si="1"/>
        <v>12984818</v>
      </c>
      <c r="H40" s="70">
        <v>0</v>
      </c>
      <c r="I40" s="43">
        <v>12984818</v>
      </c>
      <c r="J40" s="43">
        <f>I40</f>
        <v>12984818</v>
      </c>
    </row>
    <row r="41" spans="1:10" s="29" customFormat="1" ht="46.5" customHeight="1" x14ac:dyDescent="0.2">
      <c r="A41" s="140" t="s">
        <v>348</v>
      </c>
      <c r="B41" s="140" t="s">
        <v>349</v>
      </c>
      <c r="C41" s="141" t="s">
        <v>51</v>
      </c>
      <c r="D41" s="142" t="s">
        <v>350</v>
      </c>
      <c r="E41" s="116" t="s">
        <v>370</v>
      </c>
      <c r="F41" s="47" t="s">
        <v>113</v>
      </c>
      <c r="G41" s="52">
        <f t="shared" si="1"/>
        <v>42861387</v>
      </c>
      <c r="H41" s="70">
        <v>0</v>
      </c>
      <c r="I41" s="43">
        <v>42861387</v>
      </c>
      <c r="J41" s="43">
        <v>0</v>
      </c>
    </row>
    <row r="42" spans="1:10" s="29" customFormat="1" ht="63.75" customHeight="1" x14ac:dyDescent="0.2">
      <c r="A42" s="184" t="s">
        <v>389</v>
      </c>
      <c r="B42" s="184" t="s">
        <v>390</v>
      </c>
      <c r="C42" s="185" t="s">
        <v>51</v>
      </c>
      <c r="D42" s="186" t="s">
        <v>391</v>
      </c>
      <c r="E42" s="116" t="s">
        <v>370</v>
      </c>
      <c r="F42" s="47" t="s">
        <v>113</v>
      </c>
      <c r="G42" s="52">
        <f t="shared" si="1"/>
        <v>17406861</v>
      </c>
      <c r="H42" s="70">
        <v>0</v>
      </c>
      <c r="I42" s="43">
        <v>17406861</v>
      </c>
      <c r="J42" s="43">
        <v>0</v>
      </c>
    </row>
    <row r="43" spans="1:10" s="29" customFormat="1" ht="46.5" customHeight="1" x14ac:dyDescent="0.2">
      <c r="A43" s="112" t="s">
        <v>284</v>
      </c>
      <c r="B43" s="112" t="s">
        <v>285</v>
      </c>
      <c r="C43" s="113" t="s">
        <v>286</v>
      </c>
      <c r="D43" s="114" t="s">
        <v>287</v>
      </c>
      <c r="E43" s="116" t="s">
        <v>370</v>
      </c>
      <c r="F43" s="47" t="s">
        <v>113</v>
      </c>
      <c r="G43" s="52">
        <f t="shared" si="1"/>
        <v>12941627</v>
      </c>
      <c r="H43" s="70">
        <v>0</v>
      </c>
      <c r="I43" s="43">
        <v>12941627</v>
      </c>
      <c r="J43" s="43">
        <f>I43</f>
        <v>12941627</v>
      </c>
    </row>
    <row r="44" spans="1:10" s="29" customFormat="1" ht="51.75" customHeight="1" x14ac:dyDescent="0.2">
      <c r="A44" s="184" t="s">
        <v>392</v>
      </c>
      <c r="B44" s="184" t="s">
        <v>393</v>
      </c>
      <c r="C44" s="185" t="s">
        <v>51</v>
      </c>
      <c r="D44" s="186" t="s">
        <v>394</v>
      </c>
      <c r="E44" s="187" t="s">
        <v>400</v>
      </c>
      <c r="F44" s="47" t="s">
        <v>401</v>
      </c>
      <c r="G44" s="52">
        <f t="shared" si="1"/>
        <v>16000</v>
      </c>
      <c r="H44" s="70">
        <v>0</v>
      </c>
      <c r="I44" s="43">
        <v>16000</v>
      </c>
      <c r="J44" s="43">
        <v>16000</v>
      </c>
    </row>
    <row r="45" spans="1:10" s="29" customFormat="1" ht="36.75" customHeight="1" x14ac:dyDescent="0.2">
      <c r="A45" s="54" t="s">
        <v>50</v>
      </c>
      <c r="B45" s="54" t="s">
        <v>52</v>
      </c>
      <c r="C45" s="54" t="s">
        <v>51</v>
      </c>
      <c r="D45" s="55" t="s">
        <v>114</v>
      </c>
      <c r="E45" s="116" t="s">
        <v>210</v>
      </c>
      <c r="F45" s="47" t="s">
        <v>219</v>
      </c>
      <c r="G45" s="41">
        <f t="shared" si="1"/>
        <v>83572</v>
      </c>
      <c r="H45" s="41">
        <v>83572</v>
      </c>
      <c r="I45" s="41">
        <v>0</v>
      </c>
      <c r="J45" s="43">
        <v>0</v>
      </c>
    </row>
    <row r="46" spans="1:10" s="29" customFormat="1" ht="85.5" hidden="1" customHeight="1" x14ac:dyDescent="0.2">
      <c r="A46" s="45" t="s">
        <v>54</v>
      </c>
      <c r="B46" s="45">
        <v>7691</v>
      </c>
      <c r="C46" s="50" t="s">
        <v>51</v>
      </c>
      <c r="D46" s="71" t="s">
        <v>115</v>
      </c>
      <c r="E46" s="138" t="s">
        <v>121</v>
      </c>
      <c r="F46" s="65" t="s">
        <v>122</v>
      </c>
      <c r="G46" s="52">
        <f t="shared" si="1"/>
        <v>0</v>
      </c>
      <c r="H46" s="52">
        <v>0</v>
      </c>
      <c r="I46" s="52"/>
      <c r="J46" s="53">
        <v>0</v>
      </c>
    </row>
    <row r="47" spans="1:10" s="29" customFormat="1" ht="52.5" customHeight="1" x14ac:dyDescent="0.2">
      <c r="A47" s="45" t="s">
        <v>56</v>
      </c>
      <c r="B47" s="45" t="s">
        <v>57</v>
      </c>
      <c r="C47" s="50" t="s">
        <v>51</v>
      </c>
      <c r="D47" s="51" t="s">
        <v>58</v>
      </c>
      <c r="E47" s="139" t="s">
        <v>116</v>
      </c>
      <c r="F47" s="47" t="s">
        <v>117</v>
      </c>
      <c r="G47" s="52">
        <f t="shared" si="1"/>
        <v>4208864</v>
      </c>
      <c r="H47" s="52">
        <v>4167990</v>
      </c>
      <c r="I47" s="41">
        <v>40874</v>
      </c>
      <c r="J47" s="43">
        <f>I47</f>
        <v>40874</v>
      </c>
    </row>
    <row r="48" spans="1:10" s="29" customFormat="1" ht="51.75" customHeight="1" x14ac:dyDescent="0.2">
      <c r="A48" s="45" t="s">
        <v>56</v>
      </c>
      <c r="B48" s="45" t="s">
        <v>57</v>
      </c>
      <c r="C48" s="50" t="s">
        <v>51</v>
      </c>
      <c r="D48" s="51" t="s">
        <v>58</v>
      </c>
      <c r="E48" s="139" t="s">
        <v>468</v>
      </c>
      <c r="F48" s="47" t="s">
        <v>467</v>
      </c>
      <c r="G48" s="52">
        <f t="shared" si="1"/>
        <v>146000</v>
      </c>
      <c r="H48" s="52">
        <v>146000</v>
      </c>
      <c r="I48" s="41">
        <v>0</v>
      </c>
      <c r="J48" s="43">
        <v>0</v>
      </c>
    </row>
    <row r="49" spans="1:10" s="29" customFormat="1" ht="75.75" customHeight="1" x14ac:dyDescent="0.2">
      <c r="A49" s="66" t="s">
        <v>196</v>
      </c>
      <c r="B49" s="66" t="s">
        <v>197</v>
      </c>
      <c r="C49" s="67" t="s">
        <v>60</v>
      </c>
      <c r="D49" s="68" t="s">
        <v>198</v>
      </c>
      <c r="E49" s="134" t="s">
        <v>211</v>
      </c>
      <c r="F49" s="47" t="s">
        <v>212</v>
      </c>
      <c r="G49" s="52">
        <f t="shared" si="1"/>
        <v>300000</v>
      </c>
      <c r="H49" s="41">
        <v>300000</v>
      </c>
      <c r="I49" s="41">
        <v>0</v>
      </c>
      <c r="J49" s="43">
        <v>0</v>
      </c>
    </row>
    <row r="50" spans="1:10" s="29" customFormat="1" ht="52.5" customHeight="1" x14ac:dyDescent="0.2">
      <c r="A50" s="46" t="s">
        <v>59</v>
      </c>
      <c r="B50" s="45">
        <v>8130</v>
      </c>
      <c r="C50" s="54" t="s">
        <v>60</v>
      </c>
      <c r="D50" s="51" t="s">
        <v>62</v>
      </c>
      <c r="E50" s="44" t="s">
        <v>215</v>
      </c>
      <c r="F50" s="47" t="s">
        <v>220</v>
      </c>
      <c r="G50" s="41">
        <f t="shared" si="1"/>
        <v>6090512</v>
      </c>
      <c r="H50" s="41">
        <v>6090512</v>
      </c>
      <c r="I50" s="41">
        <v>0</v>
      </c>
      <c r="J50" s="43">
        <v>0</v>
      </c>
    </row>
    <row r="51" spans="1:10" s="29" customFormat="1" ht="48" customHeight="1" x14ac:dyDescent="0.2">
      <c r="A51" s="4" t="s">
        <v>63</v>
      </c>
      <c r="B51" s="4" t="s">
        <v>65</v>
      </c>
      <c r="C51" s="5" t="s">
        <v>64</v>
      </c>
      <c r="D51" s="6" t="s">
        <v>66</v>
      </c>
      <c r="E51" s="116" t="s">
        <v>371</v>
      </c>
      <c r="F51" s="47" t="s">
        <v>221</v>
      </c>
      <c r="G51" s="41">
        <f t="shared" si="1"/>
        <v>8027764</v>
      </c>
      <c r="H51" s="41">
        <v>187500</v>
      </c>
      <c r="I51" s="41">
        <v>7840264</v>
      </c>
      <c r="J51" s="43">
        <f>I51</f>
        <v>7840264</v>
      </c>
    </row>
    <row r="52" spans="1:10" s="29" customFormat="1" ht="47.25" customHeight="1" x14ac:dyDescent="0.2">
      <c r="A52" s="4" t="s">
        <v>67</v>
      </c>
      <c r="B52" s="4" t="s">
        <v>69</v>
      </c>
      <c r="C52" s="5" t="s">
        <v>68</v>
      </c>
      <c r="D52" s="6" t="s">
        <v>70</v>
      </c>
      <c r="E52" s="44" t="s">
        <v>214</v>
      </c>
      <c r="F52" s="47" t="s">
        <v>222</v>
      </c>
      <c r="G52" s="52">
        <f t="shared" si="1"/>
        <v>24898</v>
      </c>
      <c r="H52" s="52">
        <v>0</v>
      </c>
      <c r="I52" s="52">
        <v>24898</v>
      </c>
      <c r="J52" s="53">
        <v>0</v>
      </c>
    </row>
    <row r="53" spans="1:10" s="29" customFormat="1" ht="47.25" customHeight="1" x14ac:dyDescent="0.2">
      <c r="A53" s="112" t="s">
        <v>246</v>
      </c>
      <c r="B53" s="112" t="s">
        <v>288</v>
      </c>
      <c r="C53" s="113" t="s">
        <v>289</v>
      </c>
      <c r="D53" s="114" t="s">
        <v>290</v>
      </c>
      <c r="E53" s="134" t="s">
        <v>118</v>
      </c>
      <c r="F53" s="47" t="s">
        <v>119</v>
      </c>
      <c r="G53" s="52">
        <f t="shared" ref="G53:G62" si="4">H53+I53</f>
        <v>271466</v>
      </c>
      <c r="H53" s="52">
        <v>271466</v>
      </c>
      <c r="I53" s="52">
        <v>0</v>
      </c>
      <c r="J53" s="53">
        <v>0</v>
      </c>
    </row>
    <row r="54" spans="1:10" s="29" customFormat="1" ht="55.5" customHeight="1" x14ac:dyDescent="0.2">
      <c r="A54" s="140" t="s">
        <v>326</v>
      </c>
      <c r="B54" s="140" t="s">
        <v>327</v>
      </c>
      <c r="C54" s="141" t="s">
        <v>311</v>
      </c>
      <c r="D54" s="142" t="s">
        <v>328</v>
      </c>
      <c r="E54" s="116" t="s">
        <v>371</v>
      </c>
      <c r="F54" s="47" t="s">
        <v>221</v>
      </c>
      <c r="G54" s="52">
        <f t="shared" si="4"/>
        <v>1000000</v>
      </c>
      <c r="H54" s="52">
        <v>1000000</v>
      </c>
      <c r="I54" s="52">
        <v>0</v>
      </c>
      <c r="J54" s="53">
        <v>0</v>
      </c>
    </row>
    <row r="55" spans="1:10" s="29" customFormat="1" ht="35.25" customHeight="1" x14ac:dyDescent="0.2">
      <c r="A55" s="140" t="s">
        <v>337</v>
      </c>
      <c r="B55" s="140" t="s">
        <v>351</v>
      </c>
      <c r="C55" s="141" t="s">
        <v>311</v>
      </c>
      <c r="D55" s="142" t="s">
        <v>295</v>
      </c>
      <c r="E55" s="116" t="s">
        <v>374</v>
      </c>
      <c r="F55" s="47" t="s">
        <v>375</v>
      </c>
      <c r="G55" s="52">
        <f t="shared" si="4"/>
        <v>742302</v>
      </c>
      <c r="H55" s="52">
        <v>22302</v>
      </c>
      <c r="I55" s="52">
        <v>720000</v>
      </c>
      <c r="J55" s="53">
        <f>I55</f>
        <v>720000</v>
      </c>
    </row>
    <row r="56" spans="1:10" s="29" customFormat="1" ht="42" customHeight="1" x14ac:dyDescent="0.2">
      <c r="A56" s="125" t="s">
        <v>298</v>
      </c>
      <c r="B56" s="125" t="s">
        <v>310</v>
      </c>
      <c r="C56" s="126" t="s">
        <v>311</v>
      </c>
      <c r="D56" s="127" t="s">
        <v>299</v>
      </c>
      <c r="E56" s="134" t="s">
        <v>315</v>
      </c>
      <c r="F56" s="47" t="s">
        <v>317</v>
      </c>
      <c r="G56" s="52">
        <f t="shared" si="4"/>
        <v>50000</v>
      </c>
      <c r="H56" s="52">
        <v>50000</v>
      </c>
      <c r="I56" s="52">
        <v>0</v>
      </c>
      <c r="J56" s="53">
        <v>0</v>
      </c>
    </row>
    <row r="57" spans="1:10" s="29" customFormat="1" ht="63.75" customHeight="1" x14ac:dyDescent="0.2">
      <c r="A57" s="125" t="s">
        <v>298</v>
      </c>
      <c r="B57" s="125" t="s">
        <v>310</v>
      </c>
      <c r="C57" s="126" t="s">
        <v>311</v>
      </c>
      <c r="D57" s="127" t="s">
        <v>299</v>
      </c>
      <c r="E57" s="134" t="s">
        <v>318</v>
      </c>
      <c r="F57" s="47" t="s">
        <v>316</v>
      </c>
      <c r="G57" s="52">
        <f t="shared" ref="G57:G61" si="5">H57+I57</f>
        <v>266512</v>
      </c>
      <c r="H57" s="52">
        <f>180000+86512</f>
        <v>266512</v>
      </c>
      <c r="I57" s="52">
        <v>0</v>
      </c>
      <c r="J57" s="53">
        <v>0</v>
      </c>
    </row>
    <row r="58" spans="1:10" s="29" customFormat="1" ht="63.75" customHeight="1" x14ac:dyDescent="0.2">
      <c r="A58" s="125" t="s">
        <v>298</v>
      </c>
      <c r="B58" s="125" t="s">
        <v>310</v>
      </c>
      <c r="C58" s="126" t="s">
        <v>311</v>
      </c>
      <c r="D58" s="127" t="s">
        <v>299</v>
      </c>
      <c r="E58" s="134" t="s">
        <v>373</v>
      </c>
      <c r="F58" s="44" t="s">
        <v>372</v>
      </c>
      <c r="G58" s="52">
        <f t="shared" si="5"/>
        <v>1500000</v>
      </c>
      <c r="H58" s="52">
        <v>70000</v>
      </c>
      <c r="I58" s="52">
        <v>1430000</v>
      </c>
      <c r="J58" s="53">
        <f>I58</f>
        <v>1430000</v>
      </c>
    </row>
    <row r="59" spans="1:10" s="29" customFormat="1" ht="48.75" customHeight="1" x14ac:dyDescent="0.2">
      <c r="A59" s="125" t="s">
        <v>298</v>
      </c>
      <c r="B59" s="125" t="s">
        <v>310</v>
      </c>
      <c r="C59" s="126" t="s">
        <v>311</v>
      </c>
      <c r="D59" s="127" t="s">
        <v>299</v>
      </c>
      <c r="E59" s="116" t="s">
        <v>371</v>
      </c>
      <c r="F59" s="47" t="s">
        <v>221</v>
      </c>
      <c r="G59" s="52">
        <f t="shared" si="5"/>
        <v>500000</v>
      </c>
      <c r="H59" s="52">
        <v>500000</v>
      </c>
      <c r="I59" s="52">
        <v>0</v>
      </c>
      <c r="J59" s="53">
        <f>I59</f>
        <v>0</v>
      </c>
    </row>
    <row r="60" spans="1:10" s="29" customFormat="1" ht="48.75" customHeight="1" x14ac:dyDescent="0.2">
      <c r="A60" s="125" t="s">
        <v>298</v>
      </c>
      <c r="B60" s="125" t="s">
        <v>310</v>
      </c>
      <c r="C60" s="126" t="s">
        <v>311</v>
      </c>
      <c r="D60" s="127" t="s">
        <v>299</v>
      </c>
      <c r="E60" s="116" t="s">
        <v>374</v>
      </c>
      <c r="F60" s="47" t="s">
        <v>375</v>
      </c>
      <c r="G60" s="52">
        <f t="shared" si="5"/>
        <v>87000</v>
      </c>
      <c r="H60" s="52">
        <v>0</v>
      </c>
      <c r="I60" s="52">
        <v>87000</v>
      </c>
      <c r="J60" s="53">
        <f>I60</f>
        <v>87000</v>
      </c>
    </row>
    <row r="61" spans="1:10" s="29" customFormat="1" ht="48.75" customHeight="1" x14ac:dyDescent="0.2">
      <c r="A61" s="125">
        <v>1616030</v>
      </c>
      <c r="B61" s="125">
        <v>6030</v>
      </c>
      <c r="C61" s="179" t="s">
        <v>47</v>
      </c>
      <c r="D61" s="180" t="s">
        <v>49</v>
      </c>
      <c r="E61" s="116" t="s">
        <v>370</v>
      </c>
      <c r="F61" s="47" t="s">
        <v>113</v>
      </c>
      <c r="G61" s="52">
        <f t="shared" si="5"/>
        <v>800000</v>
      </c>
      <c r="H61" s="52">
        <v>800000</v>
      </c>
      <c r="I61" s="52">
        <v>0</v>
      </c>
      <c r="J61" s="53">
        <v>0</v>
      </c>
    </row>
    <row r="62" spans="1:10" s="29" customFormat="1" ht="48.75" customHeight="1" x14ac:dyDescent="0.2">
      <c r="A62" s="125">
        <v>1616030</v>
      </c>
      <c r="B62" s="125">
        <v>6030</v>
      </c>
      <c r="C62" s="179" t="s">
        <v>47</v>
      </c>
      <c r="D62" s="180" t="s">
        <v>49</v>
      </c>
      <c r="E62" s="116" t="s">
        <v>414</v>
      </c>
      <c r="F62" s="47" t="s">
        <v>413</v>
      </c>
      <c r="G62" s="52">
        <f t="shared" si="4"/>
        <v>199648</v>
      </c>
      <c r="H62" s="52">
        <v>99698</v>
      </c>
      <c r="I62" s="52">
        <v>99950</v>
      </c>
      <c r="J62" s="53">
        <f>I62</f>
        <v>99950</v>
      </c>
    </row>
    <row r="63" spans="1:10" ht="24.75" customHeight="1" x14ac:dyDescent="0.25">
      <c r="A63" s="57" t="s">
        <v>97</v>
      </c>
      <c r="B63" s="57" t="s">
        <v>97</v>
      </c>
      <c r="C63" s="57" t="s">
        <v>97</v>
      </c>
      <c r="D63" s="58" t="s">
        <v>83</v>
      </c>
      <c r="E63" s="57" t="s">
        <v>97</v>
      </c>
      <c r="F63" s="57" t="s">
        <v>97</v>
      </c>
      <c r="G63" s="59">
        <f>SUM(G14:G62)</f>
        <v>285716175</v>
      </c>
      <c r="H63" s="59">
        <f>SUM(H14:H62)</f>
        <v>91872144</v>
      </c>
      <c r="I63" s="59">
        <f t="shared" ref="I63:J63" si="6">SUM(I14:I62)</f>
        <v>193844031</v>
      </c>
      <c r="J63" s="59">
        <f t="shared" si="6"/>
        <v>133404403</v>
      </c>
    </row>
    <row r="64" spans="1:10" ht="17.25" customHeight="1" x14ac:dyDescent="0.25">
      <c r="A64" s="21"/>
      <c r="B64" s="60"/>
      <c r="C64" s="21"/>
      <c r="D64" s="21"/>
      <c r="E64" s="21"/>
      <c r="F64" s="21"/>
      <c r="G64" s="21"/>
      <c r="H64" s="61"/>
      <c r="I64" s="21"/>
      <c r="J64" s="21"/>
    </row>
    <row r="65" spans="1:10" ht="22.5" customHeight="1" x14ac:dyDescent="0.25">
      <c r="A65" s="21"/>
      <c r="B65" s="60"/>
      <c r="C65" s="21"/>
      <c r="D65" s="21"/>
      <c r="E65" s="21"/>
      <c r="F65" s="21"/>
      <c r="G65" s="21"/>
      <c r="H65" s="61"/>
      <c r="I65" s="21"/>
      <c r="J65" s="21"/>
    </row>
    <row r="66" spans="1:10" s="63" customFormat="1" ht="22.5" customHeight="1" x14ac:dyDescent="0.25">
      <c r="A66" s="304" t="s">
        <v>84</v>
      </c>
      <c r="B66" s="304"/>
      <c r="C66" s="304"/>
      <c r="D66" s="304"/>
      <c r="E66" s="62"/>
      <c r="F66" s="7" t="s">
        <v>85</v>
      </c>
      <c r="G66" s="62"/>
      <c r="H66" s="21"/>
      <c r="I66" s="21"/>
      <c r="J66" s="21"/>
    </row>
    <row r="67" spans="1:10" ht="22.5" customHeight="1" x14ac:dyDescent="0.25">
      <c r="A67" s="21"/>
      <c r="B67" s="60"/>
      <c r="C67" s="21"/>
      <c r="D67" s="21"/>
      <c r="E67" s="21"/>
      <c r="F67" s="21"/>
      <c r="G67" s="21"/>
      <c r="H67" s="21"/>
      <c r="I67" s="21"/>
      <c r="J67" s="21"/>
    </row>
    <row r="76" spans="1:10" ht="22.5" customHeight="1" x14ac:dyDescent="0.2">
      <c r="D76" s="64"/>
    </row>
  </sheetData>
  <mergeCells count="13">
    <mergeCell ref="A66:D66"/>
    <mergeCell ref="H9:H10"/>
    <mergeCell ref="I9:J9"/>
    <mergeCell ref="A5:J5"/>
    <mergeCell ref="A6:B6"/>
    <mergeCell ref="A7:B7"/>
    <mergeCell ref="A9:A10"/>
    <mergeCell ref="B9:B10"/>
    <mergeCell ref="C9:C10"/>
    <mergeCell ref="D9:D10"/>
    <mergeCell ref="E9:E10"/>
    <mergeCell ref="F9:F10"/>
    <mergeCell ref="G9:G10"/>
  </mergeCells>
  <phoneticPr fontId="67" type="noConversion"/>
  <pageMargins left="0.70866141732283472" right="0.31496062992125984" top="0.55118110236220474" bottom="0.23622047244094491" header="0.35433070866141736" footer="0.35433070866141736"/>
  <pageSetup paperSize="9" scale="55" fitToHeight="2" orientation="landscape" r:id="rId1"/>
  <headerFooter alignWithMargins="0">
    <oddFooter>&amp;R&amp;P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11985-B96D-4C76-85F8-1F6C43DA1F3E}">
  <sheetPr>
    <pageSetUpPr fitToPage="1"/>
  </sheetPr>
  <dimension ref="A1:G21"/>
  <sheetViews>
    <sheetView workbookViewId="0">
      <selection activeCell="P11" sqref="P11"/>
    </sheetView>
  </sheetViews>
  <sheetFormatPr defaultRowHeight="12.75" x14ac:dyDescent="0.2"/>
  <cols>
    <col min="1" max="1" width="9.140625" style="152" customWidth="1"/>
    <col min="2" max="2" width="53.140625" style="152" customWidth="1"/>
    <col min="3" max="3" width="42.5703125" style="152" customWidth="1"/>
    <col min="4" max="4" width="34" style="152" customWidth="1"/>
    <col min="5" max="5" width="21.42578125" style="152" customWidth="1"/>
    <col min="6" max="6" width="9.140625" style="152"/>
    <col min="7" max="7" width="11.7109375" style="152" customWidth="1"/>
    <col min="8" max="243" width="9.140625" style="152"/>
    <col min="244" max="244" width="7.140625" style="152" customWidth="1"/>
    <col min="245" max="245" width="31.85546875" style="152" customWidth="1"/>
    <col min="246" max="246" width="24.5703125" style="152" customWidth="1"/>
    <col min="247" max="248" width="17.28515625" style="152" customWidth="1"/>
    <col min="249" max="249" width="19.42578125" style="152" customWidth="1"/>
    <col min="250" max="250" width="17.28515625" style="152" customWidth="1"/>
    <col min="251" max="251" width="18.42578125" style="152" customWidth="1"/>
    <col min="252" max="252" width="16.85546875" style="152" customWidth="1"/>
    <col min="253" max="253" width="16.42578125" style="152" customWidth="1"/>
    <col min="254" max="254" width="15.28515625" style="152" customWidth="1"/>
    <col min="255" max="258" width="0" style="152" hidden="1" customWidth="1"/>
    <col min="259" max="259" width="12.7109375" style="152" customWidth="1"/>
    <col min="260" max="260" width="14.140625" style="152" customWidth="1"/>
    <col min="261" max="261" width="4.85546875" style="152" customWidth="1"/>
    <col min="262" max="499" width="9.140625" style="152"/>
    <col min="500" max="500" width="7.140625" style="152" customWidth="1"/>
    <col min="501" max="501" width="31.85546875" style="152" customWidth="1"/>
    <col min="502" max="502" width="24.5703125" style="152" customWidth="1"/>
    <col min="503" max="504" width="17.28515625" style="152" customWidth="1"/>
    <col min="505" max="505" width="19.42578125" style="152" customWidth="1"/>
    <col min="506" max="506" width="17.28515625" style="152" customWidth="1"/>
    <col min="507" max="507" width="18.42578125" style="152" customWidth="1"/>
    <col min="508" max="508" width="16.85546875" style="152" customWidth="1"/>
    <col min="509" max="509" width="16.42578125" style="152" customWidth="1"/>
    <col min="510" max="510" width="15.28515625" style="152" customWidth="1"/>
    <col min="511" max="514" width="0" style="152" hidden="1" customWidth="1"/>
    <col min="515" max="515" width="12.7109375" style="152" customWidth="1"/>
    <col min="516" max="516" width="14.140625" style="152" customWidth="1"/>
    <col min="517" max="517" width="4.85546875" style="152" customWidth="1"/>
    <col min="518" max="755" width="9.140625" style="152"/>
    <col min="756" max="756" width="7.140625" style="152" customWidth="1"/>
    <col min="757" max="757" width="31.85546875" style="152" customWidth="1"/>
    <col min="758" max="758" width="24.5703125" style="152" customWidth="1"/>
    <col min="759" max="760" width="17.28515625" style="152" customWidth="1"/>
    <col min="761" max="761" width="19.42578125" style="152" customWidth="1"/>
    <col min="762" max="762" width="17.28515625" style="152" customWidth="1"/>
    <col min="763" max="763" width="18.42578125" style="152" customWidth="1"/>
    <col min="764" max="764" width="16.85546875" style="152" customWidth="1"/>
    <col min="765" max="765" width="16.42578125" style="152" customWidth="1"/>
    <col min="766" max="766" width="15.28515625" style="152" customWidth="1"/>
    <col min="767" max="770" width="0" style="152" hidden="1" customWidth="1"/>
    <col min="771" max="771" width="12.7109375" style="152" customWidth="1"/>
    <col min="772" max="772" width="14.140625" style="152" customWidth="1"/>
    <col min="773" max="773" width="4.85546875" style="152" customWidth="1"/>
    <col min="774" max="1011" width="9.140625" style="152"/>
    <col min="1012" max="1012" width="7.140625" style="152" customWidth="1"/>
    <col min="1013" max="1013" width="31.85546875" style="152" customWidth="1"/>
    <col min="1014" max="1014" width="24.5703125" style="152" customWidth="1"/>
    <col min="1015" max="1016" width="17.28515625" style="152" customWidth="1"/>
    <col min="1017" max="1017" width="19.42578125" style="152" customWidth="1"/>
    <col min="1018" max="1018" width="17.28515625" style="152" customWidth="1"/>
    <col min="1019" max="1019" width="18.42578125" style="152" customWidth="1"/>
    <col min="1020" max="1020" width="16.85546875" style="152" customWidth="1"/>
    <col min="1021" max="1021" width="16.42578125" style="152" customWidth="1"/>
    <col min="1022" max="1022" width="15.28515625" style="152" customWidth="1"/>
    <col min="1023" max="1026" width="0" style="152" hidden="1" customWidth="1"/>
    <col min="1027" max="1027" width="12.7109375" style="152" customWidth="1"/>
    <col min="1028" max="1028" width="14.140625" style="152" customWidth="1"/>
    <col min="1029" max="1029" width="4.85546875" style="152" customWidth="1"/>
    <col min="1030" max="1267" width="9.140625" style="152"/>
    <col min="1268" max="1268" width="7.140625" style="152" customWidth="1"/>
    <col min="1269" max="1269" width="31.85546875" style="152" customWidth="1"/>
    <col min="1270" max="1270" width="24.5703125" style="152" customWidth="1"/>
    <col min="1271" max="1272" width="17.28515625" style="152" customWidth="1"/>
    <col min="1273" max="1273" width="19.42578125" style="152" customWidth="1"/>
    <col min="1274" max="1274" width="17.28515625" style="152" customWidth="1"/>
    <col min="1275" max="1275" width="18.42578125" style="152" customWidth="1"/>
    <col min="1276" max="1276" width="16.85546875" style="152" customWidth="1"/>
    <col min="1277" max="1277" width="16.42578125" style="152" customWidth="1"/>
    <col min="1278" max="1278" width="15.28515625" style="152" customWidth="1"/>
    <col min="1279" max="1282" width="0" style="152" hidden="1" customWidth="1"/>
    <col min="1283" max="1283" width="12.7109375" style="152" customWidth="1"/>
    <col min="1284" max="1284" width="14.140625" style="152" customWidth="1"/>
    <col min="1285" max="1285" width="4.85546875" style="152" customWidth="1"/>
    <col min="1286" max="1523" width="9.140625" style="152"/>
    <col min="1524" max="1524" width="7.140625" style="152" customWidth="1"/>
    <col min="1525" max="1525" width="31.85546875" style="152" customWidth="1"/>
    <col min="1526" max="1526" width="24.5703125" style="152" customWidth="1"/>
    <col min="1527" max="1528" width="17.28515625" style="152" customWidth="1"/>
    <col min="1529" max="1529" width="19.42578125" style="152" customWidth="1"/>
    <col min="1530" max="1530" width="17.28515625" style="152" customWidth="1"/>
    <col min="1531" max="1531" width="18.42578125" style="152" customWidth="1"/>
    <col min="1532" max="1532" width="16.85546875" style="152" customWidth="1"/>
    <col min="1533" max="1533" width="16.42578125" style="152" customWidth="1"/>
    <col min="1534" max="1534" width="15.28515625" style="152" customWidth="1"/>
    <col min="1535" max="1538" width="0" style="152" hidden="1" customWidth="1"/>
    <col min="1539" max="1539" width="12.7109375" style="152" customWidth="1"/>
    <col min="1540" max="1540" width="14.140625" style="152" customWidth="1"/>
    <col min="1541" max="1541" width="4.85546875" style="152" customWidth="1"/>
    <col min="1542" max="1779" width="9.140625" style="152"/>
    <col min="1780" max="1780" width="7.140625" style="152" customWidth="1"/>
    <col min="1781" max="1781" width="31.85546875" style="152" customWidth="1"/>
    <col min="1782" max="1782" width="24.5703125" style="152" customWidth="1"/>
    <col min="1783" max="1784" width="17.28515625" style="152" customWidth="1"/>
    <col min="1785" max="1785" width="19.42578125" style="152" customWidth="1"/>
    <col min="1786" max="1786" width="17.28515625" style="152" customWidth="1"/>
    <col min="1787" max="1787" width="18.42578125" style="152" customWidth="1"/>
    <col min="1788" max="1788" width="16.85546875" style="152" customWidth="1"/>
    <col min="1789" max="1789" width="16.42578125" style="152" customWidth="1"/>
    <col min="1790" max="1790" width="15.28515625" style="152" customWidth="1"/>
    <col min="1791" max="1794" width="0" style="152" hidden="1" customWidth="1"/>
    <col min="1795" max="1795" width="12.7109375" style="152" customWidth="1"/>
    <col min="1796" max="1796" width="14.140625" style="152" customWidth="1"/>
    <col min="1797" max="1797" width="4.85546875" style="152" customWidth="1"/>
    <col min="1798" max="2035" width="9.140625" style="152"/>
    <col min="2036" max="2036" width="7.140625" style="152" customWidth="1"/>
    <col min="2037" max="2037" width="31.85546875" style="152" customWidth="1"/>
    <col min="2038" max="2038" width="24.5703125" style="152" customWidth="1"/>
    <col min="2039" max="2040" width="17.28515625" style="152" customWidth="1"/>
    <col min="2041" max="2041" width="19.42578125" style="152" customWidth="1"/>
    <col min="2042" max="2042" width="17.28515625" style="152" customWidth="1"/>
    <col min="2043" max="2043" width="18.42578125" style="152" customWidth="1"/>
    <col min="2044" max="2044" width="16.85546875" style="152" customWidth="1"/>
    <col min="2045" max="2045" width="16.42578125" style="152" customWidth="1"/>
    <col min="2046" max="2046" width="15.28515625" style="152" customWidth="1"/>
    <col min="2047" max="2050" width="0" style="152" hidden="1" customWidth="1"/>
    <col min="2051" max="2051" width="12.7109375" style="152" customWidth="1"/>
    <col min="2052" max="2052" width="14.140625" style="152" customWidth="1"/>
    <col min="2053" max="2053" width="4.85546875" style="152" customWidth="1"/>
    <col min="2054" max="2291" width="9.140625" style="152"/>
    <col min="2292" max="2292" width="7.140625" style="152" customWidth="1"/>
    <col min="2293" max="2293" width="31.85546875" style="152" customWidth="1"/>
    <col min="2294" max="2294" width="24.5703125" style="152" customWidth="1"/>
    <col min="2295" max="2296" width="17.28515625" style="152" customWidth="1"/>
    <col min="2297" max="2297" width="19.42578125" style="152" customWidth="1"/>
    <col min="2298" max="2298" width="17.28515625" style="152" customWidth="1"/>
    <col min="2299" max="2299" width="18.42578125" style="152" customWidth="1"/>
    <col min="2300" max="2300" width="16.85546875" style="152" customWidth="1"/>
    <col min="2301" max="2301" width="16.42578125" style="152" customWidth="1"/>
    <col min="2302" max="2302" width="15.28515625" style="152" customWidth="1"/>
    <col min="2303" max="2306" width="0" style="152" hidden="1" customWidth="1"/>
    <col min="2307" max="2307" width="12.7109375" style="152" customWidth="1"/>
    <col min="2308" max="2308" width="14.140625" style="152" customWidth="1"/>
    <col min="2309" max="2309" width="4.85546875" style="152" customWidth="1"/>
    <col min="2310" max="2547" width="9.140625" style="152"/>
    <col min="2548" max="2548" width="7.140625" style="152" customWidth="1"/>
    <col min="2549" max="2549" width="31.85546875" style="152" customWidth="1"/>
    <col min="2550" max="2550" width="24.5703125" style="152" customWidth="1"/>
    <col min="2551" max="2552" width="17.28515625" style="152" customWidth="1"/>
    <col min="2553" max="2553" width="19.42578125" style="152" customWidth="1"/>
    <col min="2554" max="2554" width="17.28515625" style="152" customWidth="1"/>
    <col min="2555" max="2555" width="18.42578125" style="152" customWidth="1"/>
    <col min="2556" max="2556" width="16.85546875" style="152" customWidth="1"/>
    <col min="2557" max="2557" width="16.42578125" style="152" customWidth="1"/>
    <col min="2558" max="2558" width="15.28515625" style="152" customWidth="1"/>
    <col min="2559" max="2562" width="0" style="152" hidden="1" customWidth="1"/>
    <col min="2563" max="2563" width="12.7109375" style="152" customWidth="1"/>
    <col min="2564" max="2564" width="14.140625" style="152" customWidth="1"/>
    <col min="2565" max="2565" width="4.85546875" style="152" customWidth="1"/>
    <col min="2566" max="2803" width="9.140625" style="152"/>
    <col min="2804" max="2804" width="7.140625" style="152" customWidth="1"/>
    <col min="2805" max="2805" width="31.85546875" style="152" customWidth="1"/>
    <col min="2806" max="2806" width="24.5703125" style="152" customWidth="1"/>
    <col min="2807" max="2808" width="17.28515625" style="152" customWidth="1"/>
    <col min="2809" max="2809" width="19.42578125" style="152" customWidth="1"/>
    <col min="2810" max="2810" width="17.28515625" style="152" customWidth="1"/>
    <col min="2811" max="2811" width="18.42578125" style="152" customWidth="1"/>
    <col min="2812" max="2812" width="16.85546875" style="152" customWidth="1"/>
    <col min="2813" max="2813" width="16.42578125" style="152" customWidth="1"/>
    <col min="2814" max="2814" width="15.28515625" style="152" customWidth="1"/>
    <col min="2815" max="2818" width="0" style="152" hidden="1" customWidth="1"/>
    <col min="2819" max="2819" width="12.7109375" style="152" customWidth="1"/>
    <col min="2820" max="2820" width="14.140625" style="152" customWidth="1"/>
    <col min="2821" max="2821" width="4.85546875" style="152" customWidth="1"/>
    <col min="2822" max="3059" width="9.140625" style="152"/>
    <col min="3060" max="3060" width="7.140625" style="152" customWidth="1"/>
    <col min="3061" max="3061" width="31.85546875" style="152" customWidth="1"/>
    <col min="3062" max="3062" width="24.5703125" style="152" customWidth="1"/>
    <col min="3063" max="3064" width="17.28515625" style="152" customWidth="1"/>
    <col min="3065" max="3065" width="19.42578125" style="152" customWidth="1"/>
    <col min="3066" max="3066" width="17.28515625" style="152" customWidth="1"/>
    <col min="3067" max="3067" width="18.42578125" style="152" customWidth="1"/>
    <col min="3068" max="3068" width="16.85546875" style="152" customWidth="1"/>
    <col min="3069" max="3069" width="16.42578125" style="152" customWidth="1"/>
    <col min="3070" max="3070" width="15.28515625" style="152" customWidth="1"/>
    <col min="3071" max="3074" width="0" style="152" hidden="1" customWidth="1"/>
    <col min="3075" max="3075" width="12.7109375" style="152" customWidth="1"/>
    <col min="3076" max="3076" width="14.140625" style="152" customWidth="1"/>
    <col min="3077" max="3077" width="4.85546875" style="152" customWidth="1"/>
    <col min="3078" max="3315" width="9.140625" style="152"/>
    <col min="3316" max="3316" width="7.140625" style="152" customWidth="1"/>
    <col min="3317" max="3317" width="31.85546875" style="152" customWidth="1"/>
    <col min="3318" max="3318" width="24.5703125" style="152" customWidth="1"/>
    <col min="3319" max="3320" width="17.28515625" style="152" customWidth="1"/>
    <col min="3321" max="3321" width="19.42578125" style="152" customWidth="1"/>
    <col min="3322" max="3322" width="17.28515625" style="152" customWidth="1"/>
    <col min="3323" max="3323" width="18.42578125" style="152" customWidth="1"/>
    <col min="3324" max="3324" width="16.85546875" style="152" customWidth="1"/>
    <col min="3325" max="3325" width="16.42578125" style="152" customWidth="1"/>
    <col min="3326" max="3326" width="15.28515625" style="152" customWidth="1"/>
    <col min="3327" max="3330" width="0" style="152" hidden="1" customWidth="1"/>
    <col min="3331" max="3331" width="12.7109375" style="152" customWidth="1"/>
    <col min="3332" max="3332" width="14.140625" style="152" customWidth="1"/>
    <col min="3333" max="3333" width="4.85546875" style="152" customWidth="1"/>
    <col min="3334" max="3571" width="9.140625" style="152"/>
    <col min="3572" max="3572" width="7.140625" style="152" customWidth="1"/>
    <col min="3573" max="3573" width="31.85546875" style="152" customWidth="1"/>
    <col min="3574" max="3574" width="24.5703125" style="152" customWidth="1"/>
    <col min="3575" max="3576" width="17.28515625" style="152" customWidth="1"/>
    <col min="3577" max="3577" width="19.42578125" style="152" customWidth="1"/>
    <col min="3578" max="3578" width="17.28515625" style="152" customWidth="1"/>
    <col min="3579" max="3579" width="18.42578125" style="152" customWidth="1"/>
    <col min="3580" max="3580" width="16.85546875" style="152" customWidth="1"/>
    <col min="3581" max="3581" width="16.42578125" style="152" customWidth="1"/>
    <col min="3582" max="3582" width="15.28515625" style="152" customWidth="1"/>
    <col min="3583" max="3586" width="0" style="152" hidden="1" customWidth="1"/>
    <col min="3587" max="3587" width="12.7109375" style="152" customWidth="1"/>
    <col min="3588" max="3588" width="14.140625" style="152" customWidth="1"/>
    <col min="3589" max="3589" width="4.85546875" style="152" customWidth="1"/>
    <col min="3590" max="3827" width="9.140625" style="152"/>
    <col min="3828" max="3828" width="7.140625" style="152" customWidth="1"/>
    <col min="3829" max="3829" width="31.85546875" style="152" customWidth="1"/>
    <col min="3830" max="3830" width="24.5703125" style="152" customWidth="1"/>
    <col min="3831" max="3832" width="17.28515625" style="152" customWidth="1"/>
    <col min="3833" max="3833" width="19.42578125" style="152" customWidth="1"/>
    <col min="3834" max="3834" width="17.28515625" style="152" customWidth="1"/>
    <col min="3835" max="3835" width="18.42578125" style="152" customWidth="1"/>
    <col min="3836" max="3836" width="16.85546875" style="152" customWidth="1"/>
    <col min="3837" max="3837" width="16.42578125" style="152" customWidth="1"/>
    <col min="3838" max="3838" width="15.28515625" style="152" customWidth="1"/>
    <col min="3839" max="3842" width="0" style="152" hidden="1" customWidth="1"/>
    <col min="3843" max="3843" width="12.7109375" style="152" customWidth="1"/>
    <col min="3844" max="3844" width="14.140625" style="152" customWidth="1"/>
    <col min="3845" max="3845" width="4.85546875" style="152" customWidth="1"/>
    <col min="3846" max="4083" width="9.140625" style="152"/>
    <col min="4084" max="4084" width="7.140625" style="152" customWidth="1"/>
    <col min="4085" max="4085" width="31.85546875" style="152" customWidth="1"/>
    <col min="4086" max="4086" width="24.5703125" style="152" customWidth="1"/>
    <col min="4087" max="4088" width="17.28515625" style="152" customWidth="1"/>
    <col min="4089" max="4089" width="19.42578125" style="152" customWidth="1"/>
    <col min="4090" max="4090" width="17.28515625" style="152" customWidth="1"/>
    <col min="4091" max="4091" width="18.42578125" style="152" customWidth="1"/>
    <col min="4092" max="4092" width="16.85546875" style="152" customWidth="1"/>
    <col min="4093" max="4093" width="16.42578125" style="152" customWidth="1"/>
    <col min="4094" max="4094" width="15.28515625" style="152" customWidth="1"/>
    <col min="4095" max="4098" width="0" style="152" hidden="1" customWidth="1"/>
    <col min="4099" max="4099" width="12.7109375" style="152" customWidth="1"/>
    <col min="4100" max="4100" width="14.140625" style="152" customWidth="1"/>
    <col min="4101" max="4101" width="4.85546875" style="152" customWidth="1"/>
    <col min="4102" max="4339" width="9.140625" style="152"/>
    <col min="4340" max="4340" width="7.140625" style="152" customWidth="1"/>
    <col min="4341" max="4341" width="31.85546875" style="152" customWidth="1"/>
    <col min="4342" max="4342" width="24.5703125" style="152" customWidth="1"/>
    <col min="4343" max="4344" width="17.28515625" style="152" customWidth="1"/>
    <col min="4345" max="4345" width="19.42578125" style="152" customWidth="1"/>
    <col min="4346" max="4346" width="17.28515625" style="152" customWidth="1"/>
    <col min="4347" max="4347" width="18.42578125" style="152" customWidth="1"/>
    <col min="4348" max="4348" width="16.85546875" style="152" customWidth="1"/>
    <col min="4349" max="4349" width="16.42578125" style="152" customWidth="1"/>
    <col min="4350" max="4350" width="15.28515625" style="152" customWidth="1"/>
    <col min="4351" max="4354" width="0" style="152" hidden="1" customWidth="1"/>
    <col min="4355" max="4355" width="12.7109375" style="152" customWidth="1"/>
    <col min="4356" max="4356" width="14.140625" style="152" customWidth="1"/>
    <col min="4357" max="4357" width="4.85546875" style="152" customWidth="1"/>
    <col min="4358" max="4595" width="9.140625" style="152"/>
    <col min="4596" max="4596" width="7.140625" style="152" customWidth="1"/>
    <col min="4597" max="4597" width="31.85546875" style="152" customWidth="1"/>
    <col min="4598" max="4598" width="24.5703125" style="152" customWidth="1"/>
    <col min="4599" max="4600" width="17.28515625" style="152" customWidth="1"/>
    <col min="4601" max="4601" width="19.42578125" style="152" customWidth="1"/>
    <col min="4602" max="4602" width="17.28515625" style="152" customWidth="1"/>
    <col min="4603" max="4603" width="18.42578125" style="152" customWidth="1"/>
    <col min="4604" max="4604" width="16.85546875" style="152" customWidth="1"/>
    <col min="4605" max="4605" width="16.42578125" style="152" customWidth="1"/>
    <col min="4606" max="4606" width="15.28515625" style="152" customWidth="1"/>
    <col min="4607" max="4610" width="0" style="152" hidden="1" customWidth="1"/>
    <col min="4611" max="4611" width="12.7109375" style="152" customWidth="1"/>
    <col min="4612" max="4612" width="14.140625" style="152" customWidth="1"/>
    <col min="4613" max="4613" width="4.85546875" style="152" customWidth="1"/>
    <col min="4614" max="4851" width="9.140625" style="152"/>
    <col min="4852" max="4852" width="7.140625" style="152" customWidth="1"/>
    <col min="4853" max="4853" width="31.85546875" style="152" customWidth="1"/>
    <col min="4854" max="4854" width="24.5703125" style="152" customWidth="1"/>
    <col min="4855" max="4856" width="17.28515625" style="152" customWidth="1"/>
    <col min="4857" max="4857" width="19.42578125" style="152" customWidth="1"/>
    <col min="4858" max="4858" width="17.28515625" style="152" customWidth="1"/>
    <col min="4859" max="4859" width="18.42578125" style="152" customWidth="1"/>
    <col min="4860" max="4860" width="16.85546875" style="152" customWidth="1"/>
    <col min="4861" max="4861" width="16.42578125" style="152" customWidth="1"/>
    <col min="4862" max="4862" width="15.28515625" style="152" customWidth="1"/>
    <col min="4863" max="4866" width="0" style="152" hidden="1" customWidth="1"/>
    <col min="4867" max="4867" width="12.7109375" style="152" customWidth="1"/>
    <col min="4868" max="4868" width="14.140625" style="152" customWidth="1"/>
    <col min="4869" max="4869" width="4.85546875" style="152" customWidth="1"/>
    <col min="4870" max="5107" width="9.140625" style="152"/>
    <col min="5108" max="5108" width="7.140625" style="152" customWidth="1"/>
    <col min="5109" max="5109" width="31.85546875" style="152" customWidth="1"/>
    <col min="5110" max="5110" width="24.5703125" style="152" customWidth="1"/>
    <col min="5111" max="5112" width="17.28515625" style="152" customWidth="1"/>
    <col min="5113" max="5113" width="19.42578125" style="152" customWidth="1"/>
    <col min="5114" max="5114" width="17.28515625" style="152" customWidth="1"/>
    <col min="5115" max="5115" width="18.42578125" style="152" customWidth="1"/>
    <col min="5116" max="5116" width="16.85546875" style="152" customWidth="1"/>
    <col min="5117" max="5117" width="16.42578125" style="152" customWidth="1"/>
    <col min="5118" max="5118" width="15.28515625" style="152" customWidth="1"/>
    <col min="5119" max="5122" width="0" style="152" hidden="1" customWidth="1"/>
    <col min="5123" max="5123" width="12.7109375" style="152" customWidth="1"/>
    <col min="5124" max="5124" width="14.140625" style="152" customWidth="1"/>
    <col min="5125" max="5125" width="4.85546875" style="152" customWidth="1"/>
    <col min="5126" max="5363" width="9.140625" style="152"/>
    <col min="5364" max="5364" width="7.140625" style="152" customWidth="1"/>
    <col min="5365" max="5365" width="31.85546875" style="152" customWidth="1"/>
    <col min="5366" max="5366" width="24.5703125" style="152" customWidth="1"/>
    <col min="5367" max="5368" width="17.28515625" style="152" customWidth="1"/>
    <col min="5369" max="5369" width="19.42578125" style="152" customWidth="1"/>
    <col min="5370" max="5370" width="17.28515625" style="152" customWidth="1"/>
    <col min="5371" max="5371" width="18.42578125" style="152" customWidth="1"/>
    <col min="5372" max="5372" width="16.85546875" style="152" customWidth="1"/>
    <col min="5373" max="5373" width="16.42578125" style="152" customWidth="1"/>
    <col min="5374" max="5374" width="15.28515625" style="152" customWidth="1"/>
    <col min="5375" max="5378" width="0" style="152" hidden="1" customWidth="1"/>
    <col min="5379" max="5379" width="12.7109375" style="152" customWidth="1"/>
    <col min="5380" max="5380" width="14.140625" style="152" customWidth="1"/>
    <col min="5381" max="5381" width="4.85546875" style="152" customWidth="1"/>
    <col min="5382" max="5619" width="9.140625" style="152"/>
    <col min="5620" max="5620" width="7.140625" style="152" customWidth="1"/>
    <col min="5621" max="5621" width="31.85546875" style="152" customWidth="1"/>
    <col min="5622" max="5622" width="24.5703125" style="152" customWidth="1"/>
    <col min="5623" max="5624" width="17.28515625" style="152" customWidth="1"/>
    <col min="5625" max="5625" width="19.42578125" style="152" customWidth="1"/>
    <col min="5626" max="5626" width="17.28515625" style="152" customWidth="1"/>
    <col min="5627" max="5627" width="18.42578125" style="152" customWidth="1"/>
    <col min="5628" max="5628" width="16.85546875" style="152" customWidth="1"/>
    <col min="5629" max="5629" width="16.42578125" style="152" customWidth="1"/>
    <col min="5630" max="5630" width="15.28515625" style="152" customWidth="1"/>
    <col min="5631" max="5634" width="0" style="152" hidden="1" customWidth="1"/>
    <col min="5635" max="5635" width="12.7109375" style="152" customWidth="1"/>
    <col min="5636" max="5636" width="14.140625" style="152" customWidth="1"/>
    <col min="5637" max="5637" width="4.85546875" style="152" customWidth="1"/>
    <col min="5638" max="5875" width="9.140625" style="152"/>
    <col min="5876" max="5876" width="7.140625" style="152" customWidth="1"/>
    <col min="5877" max="5877" width="31.85546875" style="152" customWidth="1"/>
    <col min="5878" max="5878" width="24.5703125" style="152" customWidth="1"/>
    <col min="5879" max="5880" width="17.28515625" style="152" customWidth="1"/>
    <col min="5881" max="5881" width="19.42578125" style="152" customWidth="1"/>
    <col min="5882" max="5882" width="17.28515625" style="152" customWidth="1"/>
    <col min="5883" max="5883" width="18.42578125" style="152" customWidth="1"/>
    <col min="5884" max="5884" width="16.85546875" style="152" customWidth="1"/>
    <col min="5885" max="5885" width="16.42578125" style="152" customWidth="1"/>
    <col min="5886" max="5886" width="15.28515625" style="152" customWidth="1"/>
    <col min="5887" max="5890" width="0" style="152" hidden="1" customWidth="1"/>
    <col min="5891" max="5891" width="12.7109375" style="152" customWidth="1"/>
    <col min="5892" max="5892" width="14.140625" style="152" customWidth="1"/>
    <col min="5893" max="5893" width="4.85546875" style="152" customWidth="1"/>
    <col min="5894" max="6131" width="9.140625" style="152"/>
    <col min="6132" max="6132" width="7.140625" style="152" customWidth="1"/>
    <col min="6133" max="6133" width="31.85546875" style="152" customWidth="1"/>
    <col min="6134" max="6134" width="24.5703125" style="152" customWidth="1"/>
    <col min="6135" max="6136" width="17.28515625" style="152" customWidth="1"/>
    <col min="6137" max="6137" width="19.42578125" style="152" customWidth="1"/>
    <col min="6138" max="6138" width="17.28515625" style="152" customWidth="1"/>
    <col min="6139" max="6139" width="18.42578125" style="152" customWidth="1"/>
    <col min="6140" max="6140" width="16.85546875" style="152" customWidth="1"/>
    <col min="6141" max="6141" width="16.42578125" style="152" customWidth="1"/>
    <col min="6142" max="6142" width="15.28515625" style="152" customWidth="1"/>
    <col min="6143" max="6146" width="0" style="152" hidden="1" customWidth="1"/>
    <col min="6147" max="6147" width="12.7109375" style="152" customWidth="1"/>
    <col min="6148" max="6148" width="14.140625" style="152" customWidth="1"/>
    <col min="6149" max="6149" width="4.85546875" style="152" customWidth="1"/>
    <col min="6150" max="6387" width="9.140625" style="152"/>
    <col min="6388" max="6388" width="7.140625" style="152" customWidth="1"/>
    <col min="6389" max="6389" width="31.85546875" style="152" customWidth="1"/>
    <col min="6390" max="6390" width="24.5703125" style="152" customWidth="1"/>
    <col min="6391" max="6392" width="17.28515625" style="152" customWidth="1"/>
    <col min="6393" max="6393" width="19.42578125" style="152" customWidth="1"/>
    <col min="6394" max="6394" width="17.28515625" style="152" customWidth="1"/>
    <col min="6395" max="6395" width="18.42578125" style="152" customWidth="1"/>
    <col min="6396" max="6396" width="16.85546875" style="152" customWidth="1"/>
    <col min="6397" max="6397" width="16.42578125" style="152" customWidth="1"/>
    <col min="6398" max="6398" width="15.28515625" style="152" customWidth="1"/>
    <col min="6399" max="6402" width="0" style="152" hidden="1" customWidth="1"/>
    <col min="6403" max="6403" width="12.7109375" style="152" customWidth="1"/>
    <col min="6404" max="6404" width="14.140625" style="152" customWidth="1"/>
    <col min="6405" max="6405" width="4.85546875" style="152" customWidth="1"/>
    <col min="6406" max="6643" width="9.140625" style="152"/>
    <col min="6644" max="6644" width="7.140625" style="152" customWidth="1"/>
    <col min="6645" max="6645" width="31.85546875" style="152" customWidth="1"/>
    <col min="6646" max="6646" width="24.5703125" style="152" customWidth="1"/>
    <col min="6647" max="6648" width="17.28515625" style="152" customWidth="1"/>
    <col min="6649" max="6649" width="19.42578125" style="152" customWidth="1"/>
    <col min="6650" max="6650" width="17.28515625" style="152" customWidth="1"/>
    <col min="6651" max="6651" width="18.42578125" style="152" customWidth="1"/>
    <col min="6652" max="6652" width="16.85546875" style="152" customWidth="1"/>
    <col min="6653" max="6653" width="16.42578125" style="152" customWidth="1"/>
    <col min="6654" max="6654" width="15.28515625" style="152" customWidth="1"/>
    <col min="6655" max="6658" width="0" style="152" hidden="1" customWidth="1"/>
    <col min="6659" max="6659" width="12.7109375" style="152" customWidth="1"/>
    <col min="6660" max="6660" width="14.140625" style="152" customWidth="1"/>
    <col min="6661" max="6661" width="4.85546875" style="152" customWidth="1"/>
    <col min="6662" max="6899" width="9.140625" style="152"/>
    <col min="6900" max="6900" width="7.140625" style="152" customWidth="1"/>
    <col min="6901" max="6901" width="31.85546875" style="152" customWidth="1"/>
    <col min="6902" max="6902" width="24.5703125" style="152" customWidth="1"/>
    <col min="6903" max="6904" width="17.28515625" style="152" customWidth="1"/>
    <col min="6905" max="6905" width="19.42578125" style="152" customWidth="1"/>
    <col min="6906" max="6906" width="17.28515625" style="152" customWidth="1"/>
    <col min="6907" max="6907" width="18.42578125" style="152" customWidth="1"/>
    <col min="6908" max="6908" width="16.85546875" style="152" customWidth="1"/>
    <col min="6909" max="6909" width="16.42578125" style="152" customWidth="1"/>
    <col min="6910" max="6910" width="15.28515625" style="152" customWidth="1"/>
    <col min="6911" max="6914" width="0" style="152" hidden="1" customWidth="1"/>
    <col min="6915" max="6915" width="12.7109375" style="152" customWidth="1"/>
    <col min="6916" max="6916" width="14.140625" style="152" customWidth="1"/>
    <col min="6917" max="6917" width="4.85546875" style="152" customWidth="1"/>
    <col min="6918" max="7155" width="9.140625" style="152"/>
    <col min="7156" max="7156" width="7.140625" style="152" customWidth="1"/>
    <col min="7157" max="7157" width="31.85546875" style="152" customWidth="1"/>
    <col min="7158" max="7158" width="24.5703125" style="152" customWidth="1"/>
    <col min="7159" max="7160" width="17.28515625" style="152" customWidth="1"/>
    <col min="7161" max="7161" width="19.42578125" style="152" customWidth="1"/>
    <col min="7162" max="7162" width="17.28515625" style="152" customWidth="1"/>
    <col min="7163" max="7163" width="18.42578125" style="152" customWidth="1"/>
    <col min="7164" max="7164" width="16.85546875" style="152" customWidth="1"/>
    <col min="7165" max="7165" width="16.42578125" style="152" customWidth="1"/>
    <col min="7166" max="7166" width="15.28515625" style="152" customWidth="1"/>
    <col min="7167" max="7170" width="0" style="152" hidden="1" customWidth="1"/>
    <col min="7171" max="7171" width="12.7109375" style="152" customWidth="1"/>
    <col min="7172" max="7172" width="14.140625" style="152" customWidth="1"/>
    <col min="7173" max="7173" width="4.85546875" style="152" customWidth="1"/>
    <col min="7174" max="7411" width="9.140625" style="152"/>
    <col min="7412" max="7412" width="7.140625" style="152" customWidth="1"/>
    <col min="7413" max="7413" width="31.85546875" style="152" customWidth="1"/>
    <col min="7414" max="7414" width="24.5703125" style="152" customWidth="1"/>
    <col min="7415" max="7416" width="17.28515625" style="152" customWidth="1"/>
    <col min="7417" max="7417" width="19.42578125" style="152" customWidth="1"/>
    <col min="7418" max="7418" width="17.28515625" style="152" customWidth="1"/>
    <col min="7419" max="7419" width="18.42578125" style="152" customWidth="1"/>
    <col min="7420" max="7420" width="16.85546875" style="152" customWidth="1"/>
    <col min="7421" max="7421" width="16.42578125" style="152" customWidth="1"/>
    <col min="7422" max="7422" width="15.28515625" style="152" customWidth="1"/>
    <col min="7423" max="7426" width="0" style="152" hidden="1" customWidth="1"/>
    <col min="7427" max="7427" width="12.7109375" style="152" customWidth="1"/>
    <col min="7428" max="7428" width="14.140625" style="152" customWidth="1"/>
    <col min="7429" max="7429" width="4.85546875" style="152" customWidth="1"/>
    <col min="7430" max="7667" width="9.140625" style="152"/>
    <col min="7668" max="7668" width="7.140625" style="152" customWidth="1"/>
    <col min="7669" max="7669" width="31.85546875" style="152" customWidth="1"/>
    <col min="7670" max="7670" width="24.5703125" style="152" customWidth="1"/>
    <col min="7671" max="7672" width="17.28515625" style="152" customWidth="1"/>
    <col min="7673" max="7673" width="19.42578125" style="152" customWidth="1"/>
    <col min="7674" max="7674" width="17.28515625" style="152" customWidth="1"/>
    <col min="7675" max="7675" width="18.42578125" style="152" customWidth="1"/>
    <col min="7676" max="7676" width="16.85546875" style="152" customWidth="1"/>
    <col min="7677" max="7677" width="16.42578125" style="152" customWidth="1"/>
    <col min="7678" max="7678" width="15.28515625" style="152" customWidth="1"/>
    <col min="7679" max="7682" width="0" style="152" hidden="1" customWidth="1"/>
    <col min="7683" max="7683" width="12.7109375" style="152" customWidth="1"/>
    <col min="7684" max="7684" width="14.140625" style="152" customWidth="1"/>
    <col min="7685" max="7685" width="4.85546875" style="152" customWidth="1"/>
    <col min="7686" max="7923" width="9.140625" style="152"/>
    <col min="7924" max="7924" width="7.140625" style="152" customWidth="1"/>
    <col min="7925" max="7925" width="31.85546875" style="152" customWidth="1"/>
    <col min="7926" max="7926" width="24.5703125" style="152" customWidth="1"/>
    <col min="7927" max="7928" width="17.28515625" style="152" customWidth="1"/>
    <col min="7929" max="7929" width="19.42578125" style="152" customWidth="1"/>
    <col min="7930" max="7930" width="17.28515625" style="152" customWidth="1"/>
    <col min="7931" max="7931" width="18.42578125" style="152" customWidth="1"/>
    <col min="7932" max="7932" width="16.85546875" style="152" customWidth="1"/>
    <col min="7933" max="7933" width="16.42578125" style="152" customWidth="1"/>
    <col min="7934" max="7934" width="15.28515625" style="152" customWidth="1"/>
    <col min="7935" max="7938" width="0" style="152" hidden="1" customWidth="1"/>
    <col min="7939" max="7939" width="12.7109375" style="152" customWidth="1"/>
    <col min="7940" max="7940" width="14.140625" style="152" customWidth="1"/>
    <col min="7941" max="7941" width="4.85546875" style="152" customWidth="1"/>
    <col min="7942" max="8179" width="9.140625" style="152"/>
    <col min="8180" max="8180" width="7.140625" style="152" customWidth="1"/>
    <col min="8181" max="8181" width="31.85546875" style="152" customWidth="1"/>
    <col min="8182" max="8182" width="24.5703125" style="152" customWidth="1"/>
    <col min="8183" max="8184" width="17.28515625" style="152" customWidth="1"/>
    <col min="8185" max="8185" width="19.42578125" style="152" customWidth="1"/>
    <col min="8186" max="8186" width="17.28515625" style="152" customWidth="1"/>
    <col min="8187" max="8187" width="18.42578125" style="152" customWidth="1"/>
    <col min="8188" max="8188" width="16.85546875" style="152" customWidth="1"/>
    <col min="8189" max="8189" width="16.42578125" style="152" customWidth="1"/>
    <col min="8190" max="8190" width="15.28515625" style="152" customWidth="1"/>
    <col min="8191" max="8194" width="0" style="152" hidden="1" customWidth="1"/>
    <col min="8195" max="8195" width="12.7109375" style="152" customWidth="1"/>
    <col min="8196" max="8196" width="14.140625" style="152" customWidth="1"/>
    <col min="8197" max="8197" width="4.85546875" style="152" customWidth="1"/>
    <col min="8198" max="8435" width="9.140625" style="152"/>
    <col min="8436" max="8436" width="7.140625" style="152" customWidth="1"/>
    <col min="8437" max="8437" width="31.85546875" style="152" customWidth="1"/>
    <col min="8438" max="8438" width="24.5703125" style="152" customWidth="1"/>
    <col min="8439" max="8440" width="17.28515625" style="152" customWidth="1"/>
    <col min="8441" max="8441" width="19.42578125" style="152" customWidth="1"/>
    <col min="8442" max="8442" width="17.28515625" style="152" customWidth="1"/>
    <col min="8443" max="8443" width="18.42578125" style="152" customWidth="1"/>
    <col min="8444" max="8444" width="16.85546875" style="152" customWidth="1"/>
    <col min="8445" max="8445" width="16.42578125" style="152" customWidth="1"/>
    <col min="8446" max="8446" width="15.28515625" style="152" customWidth="1"/>
    <col min="8447" max="8450" width="0" style="152" hidden="1" customWidth="1"/>
    <col min="8451" max="8451" width="12.7109375" style="152" customWidth="1"/>
    <col min="8452" max="8452" width="14.140625" style="152" customWidth="1"/>
    <col min="8453" max="8453" width="4.85546875" style="152" customWidth="1"/>
    <col min="8454" max="8691" width="9.140625" style="152"/>
    <col min="8692" max="8692" width="7.140625" style="152" customWidth="1"/>
    <col min="8693" max="8693" width="31.85546875" style="152" customWidth="1"/>
    <col min="8694" max="8694" width="24.5703125" style="152" customWidth="1"/>
    <col min="8695" max="8696" width="17.28515625" style="152" customWidth="1"/>
    <col min="8697" max="8697" width="19.42578125" style="152" customWidth="1"/>
    <col min="8698" max="8698" width="17.28515625" style="152" customWidth="1"/>
    <col min="8699" max="8699" width="18.42578125" style="152" customWidth="1"/>
    <col min="8700" max="8700" width="16.85546875" style="152" customWidth="1"/>
    <col min="8701" max="8701" width="16.42578125" style="152" customWidth="1"/>
    <col min="8702" max="8702" width="15.28515625" style="152" customWidth="1"/>
    <col min="8703" max="8706" width="0" style="152" hidden="1" customWidth="1"/>
    <col min="8707" max="8707" width="12.7109375" style="152" customWidth="1"/>
    <col min="8708" max="8708" width="14.140625" style="152" customWidth="1"/>
    <col min="8709" max="8709" width="4.85546875" style="152" customWidth="1"/>
    <col min="8710" max="8947" width="9.140625" style="152"/>
    <col min="8948" max="8948" width="7.140625" style="152" customWidth="1"/>
    <col min="8949" max="8949" width="31.85546875" style="152" customWidth="1"/>
    <col min="8950" max="8950" width="24.5703125" style="152" customWidth="1"/>
    <col min="8951" max="8952" width="17.28515625" style="152" customWidth="1"/>
    <col min="8953" max="8953" width="19.42578125" style="152" customWidth="1"/>
    <col min="8954" max="8954" width="17.28515625" style="152" customWidth="1"/>
    <col min="8955" max="8955" width="18.42578125" style="152" customWidth="1"/>
    <col min="8956" max="8956" width="16.85546875" style="152" customWidth="1"/>
    <col min="8957" max="8957" width="16.42578125" style="152" customWidth="1"/>
    <col min="8958" max="8958" width="15.28515625" style="152" customWidth="1"/>
    <col min="8959" max="8962" width="0" style="152" hidden="1" customWidth="1"/>
    <col min="8963" max="8963" width="12.7109375" style="152" customWidth="1"/>
    <col min="8964" max="8964" width="14.140625" style="152" customWidth="1"/>
    <col min="8965" max="8965" width="4.85546875" style="152" customWidth="1"/>
    <col min="8966" max="9203" width="9.140625" style="152"/>
    <col min="9204" max="9204" width="7.140625" style="152" customWidth="1"/>
    <col min="9205" max="9205" width="31.85546875" style="152" customWidth="1"/>
    <col min="9206" max="9206" width="24.5703125" style="152" customWidth="1"/>
    <col min="9207" max="9208" width="17.28515625" style="152" customWidth="1"/>
    <col min="9209" max="9209" width="19.42578125" style="152" customWidth="1"/>
    <col min="9210" max="9210" width="17.28515625" style="152" customWidth="1"/>
    <col min="9211" max="9211" width="18.42578125" style="152" customWidth="1"/>
    <col min="9212" max="9212" width="16.85546875" style="152" customWidth="1"/>
    <col min="9213" max="9213" width="16.42578125" style="152" customWidth="1"/>
    <col min="9214" max="9214" width="15.28515625" style="152" customWidth="1"/>
    <col min="9215" max="9218" width="0" style="152" hidden="1" customWidth="1"/>
    <col min="9219" max="9219" width="12.7109375" style="152" customWidth="1"/>
    <col min="9220" max="9220" width="14.140625" style="152" customWidth="1"/>
    <col min="9221" max="9221" width="4.85546875" style="152" customWidth="1"/>
    <col min="9222" max="9459" width="9.140625" style="152"/>
    <col min="9460" max="9460" width="7.140625" style="152" customWidth="1"/>
    <col min="9461" max="9461" width="31.85546875" style="152" customWidth="1"/>
    <col min="9462" max="9462" width="24.5703125" style="152" customWidth="1"/>
    <col min="9463" max="9464" width="17.28515625" style="152" customWidth="1"/>
    <col min="9465" max="9465" width="19.42578125" style="152" customWidth="1"/>
    <col min="9466" max="9466" width="17.28515625" style="152" customWidth="1"/>
    <col min="9467" max="9467" width="18.42578125" style="152" customWidth="1"/>
    <col min="9468" max="9468" width="16.85546875" style="152" customWidth="1"/>
    <col min="9469" max="9469" width="16.42578125" style="152" customWidth="1"/>
    <col min="9470" max="9470" width="15.28515625" style="152" customWidth="1"/>
    <col min="9471" max="9474" width="0" style="152" hidden="1" customWidth="1"/>
    <col min="9475" max="9475" width="12.7109375" style="152" customWidth="1"/>
    <col min="9476" max="9476" width="14.140625" style="152" customWidth="1"/>
    <col min="9477" max="9477" width="4.85546875" style="152" customWidth="1"/>
    <col min="9478" max="9715" width="9.140625" style="152"/>
    <col min="9716" max="9716" width="7.140625" style="152" customWidth="1"/>
    <col min="9717" max="9717" width="31.85546875" style="152" customWidth="1"/>
    <col min="9718" max="9718" width="24.5703125" style="152" customWidth="1"/>
    <col min="9719" max="9720" width="17.28515625" style="152" customWidth="1"/>
    <col min="9721" max="9721" width="19.42578125" style="152" customWidth="1"/>
    <col min="9722" max="9722" width="17.28515625" style="152" customWidth="1"/>
    <col min="9723" max="9723" width="18.42578125" style="152" customWidth="1"/>
    <col min="9724" max="9724" width="16.85546875" style="152" customWidth="1"/>
    <col min="9725" max="9725" width="16.42578125" style="152" customWidth="1"/>
    <col min="9726" max="9726" width="15.28515625" style="152" customWidth="1"/>
    <col min="9727" max="9730" width="0" style="152" hidden="1" customWidth="1"/>
    <col min="9731" max="9731" width="12.7109375" style="152" customWidth="1"/>
    <col min="9732" max="9732" width="14.140625" style="152" customWidth="1"/>
    <col min="9733" max="9733" width="4.85546875" style="152" customWidth="1"/>
    <col min="9734" max="9971" width="9.140625" style="152"/>
    <col min="9972" max="9972" width="7.140625" style="152" customWidth="1"/>
    <col min="9973" max="9973" width="31.85546875" style="152" customWidth="1"/>
    <col min="9974" max="9974" width="24.5703125" style="152" customWidth="1"/>
    <col min="9975" max="9976" width="17.28515625" style="152" customWidth="1"/>
    <col min="9977" max="9977" width="19.42578125" style="152" customWidth="1"/>
    <col min="9978" max="9978" width="17.28515625" style="152" customWidth="1"/>
    <col min="9979" max="9979" width="18.42578125" style="152" customWidth="1"/>
    <col min="9980" max="9980" width="16.85546875" style="152" customWidth="1"/>
    <col min="9981" max="9981" width="16.42578125" style="152" customWidth="1"/>
    <col min="9982" max="9982" width="15.28515625" style="152" customWidth="1"/>
    <col min="9983" max="9986" width="0" style="152" hidden="1" customWidth="1"/>
    <col min="9987" max="9987" width="12.7109375" style="152" customWidth="1"/>
    <col min="9988" max="9988" width="14.140625" style="152" customWidth="1"/>
    <col min="9989" max="9989" width="4.85546875" style="152" customWidth="1"/>
    <col min="9990" max="10227" width="9.140625" style="152"/>
    <col min="10228" max="10228" width="7.140625" style="152" customWidth="1"/>
    <col min="10229" max="10229" width="31.85546875" style="152" customWidth="1"/>
    <col min="10230" max="10230" width="24.5703125" style="152" customWidth="1"/>
    <col min="10231" max="10232" width="17.28515625" style="152" customWidth="1"/>
    <col min="10233" max="10233" width="19.42578125" style="152" customWidth="1"/>
    <col min="10234" max="10234" width="17.28515625" style="152" customWidth="1"/>
    <col min="10235" max="10235" width="18.42578125" style="152" customWidth="1"/>
    <col min="10236" max="10236" width="16.85546875" style="152" customWidth="1"/>
    <col min="10237" max="10237" width="16.42578125" style="152" customWidth="1"/>
    <col min="10238" max="10238" width="15.28515625" style="152" customWidth="1"/>
    <col min="10239" max="10242" width="0" style="152" hidden="1" customWidth="1"/>
    <col min="10243" max="10243" width="12.7109375" style="152" customWidth="1"/>
    <col min="10244" max="10244" width="14.140625" style="152" customWidth="1"/>
    <col min="10245" max="10245" width="4.85546875" style="152" customWidth="1"/>
    <col min="10246" max="10483" width="9.140625" style="152"/>
    <col min="10484" max="10484" width="7.140625" style="152" customWidth="1"/>
    <col min="10485" max="10485" width="31.85546875" style="152" customWidth="1"/>
    <col min="10486" max="10486" width="24.5703125" style="152" customWidth="1"/>
    <col min="10487" max="10488" width="17.28515625" style="152" customWidth="1"/>
    <col min="10489" max="10489" width="19.42578125" style="152" customWidth="1"/>
    <col min="10490" max="10490" width="17.28515625" style="152" customWidth="1"/>
    <col min="10491" max="10491" width="18.42578125" style="152" customWidth="1"/>
    <col min="10492" max="10492" width="16.85546875" style="152" customWidth="1"/>
    <col min="10493" max="10493" width="16.42578125" style="152" customWidth="1"/>
    <col min="10494" max="10494" width="15.28515625" style="152" customWidth="1"/>
    <col min="10495" max="10498" width="0" style="152" hidden="1" customWidth="1"/>
    <col min="10499" max="10499" width="12.7109375" style="152" customWidth="1"/>
    <col min="10500" max="10500" width="14.140625" style="152" customWidth="1"/>
    <col min="10501" max="10501" width="4.85546875" style="152" customWidth="1"/>
    <col min="10502" max="10739" width="9.140625" style="152"/>
    <col min="10740" max="10740" width="7.140625" style="152" customWidth="1"/>
    <col min="10741" max="10741" width="31.85546875" style="152" customWidth="1"/>
    <col min="10742" max="10742" width="24.5703125" style="152" customWidth="1"/>
    <col min="10743" max="10744" width="17.28515625" style="152" customWidth="1"/>
    <col min="10745" max="10745" width="19.42578125" style="152" customWidth="1"/>
    <col min="10746" max="10746" width="17.28515625" style="152" customWidth="1"/>
    <col min="10747" max="10747" width="18.42578125" style="152" customWidth="1"/>
    <col min="10748" max="10748" width="16.85546875" style="152" customWidth="1"/>
    <col min="10749" max="10749" width="16.42578125" style="152" customWidth="1"/>
    <col min="10750" max="10750" width="15.28515625" style="152" customWidth="1"/>
    <col min="10751" max="10754" width="0" style="152" hidden="1" customWidth="1"/>
    <col min="10755" max="10755" width="12.7109375" style="152" customWidth="1"/>
    <col min="10756" max="10756" width="14.140625" style="152" customWidth="1"/>
    <col min="10757" max="10757" width="4.85546875" style="152" customWidth="1"/>
    <col min="10758" max="10995" width="9.140625" style="152"/>
    <col min="10996" max="10996" width="7.140625" style="152" customWidth="1"/>
    <col min="10997" max="10997" width="31.85546875" style="152" customWidth="1"/>
    <col min="10998" max="10998" width="24.5703125" style="152" customWidth="1"/>
    <col min="10999" max="11000" width="17.28515625" style="152" customWidth="1"/>
    <col min="11001" max="11001" width="19.42578125" style="152" customWidth="1"/>
    <col min="11002" max="11002" width="17.28515625" style="152" customWidth="1"/>
    <col min="11003" max="11003" width="18.42578125" style="152" customWidth="1"/>
    <col min="11004" max="11004" width="16.85546875" style="152" customWidth="1"/>
    <col min="11005" max="11005" width="16.42578125" style="152" customWidth="1"/>
    <col min="11006" max="11006" width="15.28515625" style="152" customWidth="1"/>
    <col min="11007" max="11010" width="0" style="152" hidden="1" customWidth="1"/>
    <col min="11011" max="11011" width="12.7109375" style="152" customWidth="1"/>
    <col min="11012" max="11012" width="14.140625" style="152" customWidth="1"/>
    <col min="11013" max="11013" width="4.85546875" style="152" customWidth="1"/>
    <col min="11014" max="11251" width="9.140625" style="152"/>
    <col min="11252" max="11252" width="7.140625" style="152" customWidth="1"/>
    <col min="11253" max="11253" width="31.85546875" style="152" customWidth="1"/>
    <col min="11254" max="11254" width="24.5703125" style="152" customWidth="1"/>
    <col min="11255" max="11256" width="17.28515625" style="152" customWidth="1"/>
    <col min="11257" max="11257" width="19.42578125" style="152" customWidth="1"/>
    <col min="11258" max="11258" width="17.28515625" style="152" customWidth="1"/>
    <col min="11259" max="11259" width="18.42578125" style="152" customWidth="1"/>
    <col min="11260" max="11260" width="16.85546875" style="152" customWidth="1"/>
    <col min="11261" max="11261" width="16.42578125" style="152" customWidth="1"/>
    <col min="11262" max="11262" width="15.28515625" style="152" customWidth="1"/>
    <col min="11263" max="11266" width="0" style="152" hidden="1" customWidth="1"/>
    <col min="11267" max="11267" width="12.7109375" style="152" customWidth="1"/>
    <col min="11268" max="11268" width="14.140625" style="152" customWidth="1"/>
    <col min="11269" max="11269" width="4.85546875" style="152" customWidth="1"/>
    <col min="11270" max="11507" width="9.140625" style="152"/>
    <col min="11508" max="11508" width="7.140625" style="152" customWidth="1"/>
    <col min="11509" max="11509" width="31.85546875" style="152" customWidth="1"/>
    <col min="11510" max="11510" width="24.5703125" style="152" customWidth="1"/>
    <col min="11511" max="11512" width="17.28515625" style="152" customWidth="1"/>
    <col min="11513" max="11513" width="19.42578125" style="152" customWidth="1"/>
    <col min="11514" max="11514" width="17.28515625" style="152" customWidth="1"/>
    <col min="11515" max="11515" width="18.42578125" style="152" customWidth="1"/>
    <col min="11516" max="11516" width="16.85546875" style="152" customWidth="1"/>
    <col min="11517" max="11517" width="16.42578125" style="152" customWidth="1"/>
    <col min="11518" max="11518" width="15.28515625" style="152" customWidth="1"/>
    <col min="11519" max="11522" width="0" style="152" hidden="1" customWidth="1"/>
    <col min="11523" max="11523" width="12.7109375" style="152" customWidth="1"/>
    <col min="11524" max="11524" width="14.140625" style="152" customWidth="1"/>
    <col min="11525" max="11525" width="4.85546875" style="152" customWidth="1"/>
    <col min="11526" max="11763" width="9.140625" style="152"/>
    <col min="11764" max="11764" width="7.140625" style="152" customWidth="1"/>
    <col min="11765" max="11765" width="31.85546875" style="152" customWidth="1"/>
    <col min="11766" max="11766" width="24.5703125" style="152" customWidth="1"/>
    <col min="11767" max="11768" width="17.28515625" style="152" customWidth="1"/>
    <col min="11769" max="11769" width="19.42578125" style="152" customWidth="1"/>
    <col min="11770" max="11770" width="17.28515625" style="152" customWidth="1"/>
    <col min="11771" max="11771" width="18.42578125" style="152" customWidth="1"/>
    <col min="11772" max="11772" width="16.85546875" style="152" customWidth="1"/>
    <col min="11773" max="11773" width="16.42578125" style="152" customWidth="1"/>
    <col min="11774" max="11774" width="15.28515625" style="152" customWidth="1"/>
    <col min="11775" max="11778" width="0" style="152" hidden="1" customWidth="1"/>
    <col min="11779" max="11779" width="12.7109375" style="152" customWidth="1"/>
    <col min="11780" max="11780" width="14.140625" style="152" customWidth="1"/>
    <col min="11781" max="11781" width="4.85546875" style="152" customWidth="1"/>
    <col min="11782" max="12019" width="9.140625" style="152"/>
    <col min="12020" max="12020" width="7.140625" style="152" customWidth="1"/>
    <col min="12021" max="12021" width="31.85546875" style="152" customWidth="1"/>
    <col min="12022" max="12022" width="24.5703125" style="152" customWidth="1"/>
    <col min="12023" max="12024" width="17.28515625" style="152" customWidth="1"/>
    <col min="12025" max="12025" width="19.42578125" style="152" customWidth="1"/>
    <col min="12026" max="12026" width="17.28515625" style="152" customWidth="1"/>
    <col min="12027" max="12027" width="18.42578125" style="152" customWidth="1"/>
    <col min="12028" max="12028" width="16.85546875" style="152" customWidth="1"/>
    <col min="12029" max="12029" width="16.42578125" style="152" customWidth="1"/>
    <col min="12030" max="12030" width="15.28515625" style="152" customWidth="1"/>
    <col min="12031" max="12034" width="0" style="152" hidden="1" customWidth="1"/>
    <col min="12035" max="12035" width="12.7109375" style="152" customWidth="1"/>
    <col min="12036" max="12036" width="14.140625" style="152" customWidth="1"/>
    <col min="12037" max="12037" width="4.85546875" style="152" customWidth="1"/>
    <col min="12038" max="12275" width="9.140625" style="152"/>
    <col min="12276" max="12276" width="7.140625" style="152" customWidth="1"/>
    <col min="12277" max="12277" width="31.85546875" style="152" customWidth="1"/>
    <col min="12278" max="12278" width="24.5703125" style="152" customWidth="1"/>
    <col min="12279" max="12280" width="17.28515625" style="152" customWidth="1"/>
    <col min="12281" max="12281" width="19.42578125" style="152" customWidth="1"/>
    <col min="12282" max="12282" width="17.28515625" style="152" customWidth="1"/>
    <col min="12283" max="12283" width="18.42578125" style="152" customWidth="1"/>
    <col min="12284" max="12284" width="16.85546875" style="152" customWidth="1"/>
    <col min="12285" max="12285" width="16.42578125" style="152" customWidth="1"/>
    <col min="12286" max="12286" width="15.28515625" style="152" customWidth="1"/>
    <col min="12287" max="12290" width="0" style="152" hidden="1" customWidth="1"/>
    <col min="12291" max="12291" width="12.7109375" style="152" customWidth="1"/>
    <col min="12292" max="12292" width="14.140625" style="152" customWidth="1"/>
    <col min="12293" max="12293" width="4.85546875" style="152" customWidth="1"/>
    <col min="12294" max="12531" width="9.140625" style="152"/>
    <col min="12532" max="12532" width="7.140625" style="152" customWidth="1"/>
    <col min="12533" max="12533" width="31.85546875" style="152" customWidth="1"/>
    <col min="12534" max="12534" width="24.5703125" style="152" customWidth="1"/>
    <col min="12535" max="12536" width="17.28515625" style="152" customWidth="1"/>
    <col min="12537" max="12537" width="19.42578125" style="152" customWidth="1"/>
    <col min="12538" max="12538" width="17.28515625" style="152" customWidth="1"/>
    <col min="12539" max="12539" width="18.42578125" style="152" customWidth="1"/>
    <col min="12540" max="12540" width="16.85546875" style="152" customWidth="1"/>
    <col min="12541" max="12541" width="16.42578125" style="152" customWidth="1"/>
    <col min="12542" max="12542" width="15.28515625" style="152" customWidth="1"/>
    <col min="12543" max="12546" width="0" style="152" hidden="1" customWidth="1"/>
    <col min="12547" max="12547" width="12.7109375" style="152" customWidth="1"/>
    <col min="12548" max="12548" width="14.140625" style="152" customWidth="1"/>
    <col min="12549" max="12549" width="4.85546875" style="152" customWidth="1"/>
    <col min="12550" max="12787" width="9.140625" style="152"/>
    <col min="12788" max="12788" width="7.140625" style="152" customWidth="1"/>
    <col min="12789" max="12789" width="31.85546875" style="152" customWidth="1"/>
    <col min="12790" max="12790" width="24.5703125" style="152" customWidth="1"/>
    <col min="12791" max="12792" width="17.28515625" style="152" customWidth="1"/>
    <col min="12793" max="12793" width="19.42578125" style="152" customWidth="1"/>
    <col min="12794" max="12794" width="17.28515625" style="152" customWidth="1"/>
    <col min="12795" max="12795" width="18.42578125" style="152" customWidth="1"/>
    <col min="12796" max="12796" width="16.85546875" style="152" customWidth="1"/>
    <col min="12797" max="12797" width="16.42578125" style="152" customWidth="1"/>
    <col min="12798" max="12798" width="15.28515625" style="152" customWidth="1"/>
    <col min="12799" max="12802" width="0" style="152" hidden="1" customWidth="1"/>
    <col min="12803" max="12803" width="12.7109375" style="152" customWidth="1"/>
    <col min="12804" max="12804" width="14.140625" style="152" customWidth="1"/>
    <col min="12805" max="12805" width="4.85546875" style="152" customWidth="1"/>
    <col min="12806" max="13043" width="9.140625" style="152"/>
    <col min="13044" max="13044" width="7.140625" style="152" customWidth="1"/>
    <col min="13045" max="13045" width="31.85546875" style="152" customWidth="1"/>
    <col min="13046" max="13046" width="24.5703125" style="152" customWidth="1"/>
    <col min="13047" max="13048" width="17.28515625" style="152" customWidth="1"/>
    <col min="13049" max="13049" width="19.42578125" style="152" customWidth="1"/>
    <col min="13050" max="13050" width="17.28515625" style="152" customWidth="1"/>
    <col min="13051" max="13051" width="18.42578125" style="152" customWidth="1"/>
    <col min="13052" max="13052" width="16.85546875" style="152" customWidth="1"/>
    <col min="13053" max="13053" width="16.42578125" style="152" customWidth="1"/>
    <col min="13054" max="13054" width="15.28515625" style="152" customWidth="1"/>
    <col min="13055" max="13058" width="0" style="152" hidden="1" customWidth="1"/>
    <col min="13059" max="13059" width="12.7109375" style="152" customWidth="1"/>
    <col min="13060" max="13060" width="14.140625" style="152" customWidth="1"/>
    <col min="13061" max="13061" width="4.85546875" style="152" customWidth="1"/>
    <col min="13062" max="13299" width="9.140625" style="152"/>
    <col min="13300" max="13300" width="7.140625" style="152" customWidth="1"/>
    <col min="13301" max="13301" width="31.85546875" style="152" customWidth="1"/>
    <col min="13302" max="13302" width="24.5703125" style="152" customWidth="1"/>
    <col min="13303" max="13304" width="17.28515625" style="152" customWidth="1"/>
    <col min="13305" max="13305" width="19.42578125" style="152" customWidth="1"/>
    <col min="13306" max="13306" width="17.28515625" style="152" customWidth="1"/>
    <col min="13307" max="13307" width="18.42578125" style="152" customWidth="1"/>
    <col min="13308" max="13308" width="16.85546875" style="152" customWidth="1"/>
    <col min="13309" max="13309" width="16.42578125" style="152" customWidth="1"/>
    <col min="13310" max="13310" width="15.28515625" style="152" customWidth="1"/>
    <col min="13311" max="13314" width="0" style="152" hidden="1" customWidth="1"/>
    <col min="13315" max="13315" width="12.7109375" style="152" customWidth="1"/>
    <col min="13316" max="13316" width="14.140625" style="152" customWidth="1"/>
    <col min="13317" max="13317" width="4.85546875" style="152" customWidth="1"/>
    <col min="13318" max="13555" width="9.140625" style="152"/>
    <col min="13556" max="13556" width="7.140625" style="152" customWidth="1"/>
    <col min="13557" max="13557" width="31.85546875" style="152" customWidth="1"/>
    <col min="13558" max="13558" width="24.5703125" style="152" customWidth="1"/>
    <col min="13559" max="13560" width="17.28515625" style="152" customWidth="1"/>
    <col min="13561" max="13561" width="19.42578125" style="152" customWidth="1"/>
    <col min="13562" max="13562" width="17.28515625" style="152" customWidth="1"/>
    <col min="13563" max="13563" width="18.42578125" style="152" customWidth="1"/>
    <col min="13564" max="13564" width="16.85546875" style="152" customWidth="1"/>
    <col min="13565" max="13565" width="16.42578125" style="152" customWidth="1"/>
    <col min="13566" max="13566" width="15.28515625" style="152" customWidth="1"/>
    <col min="13567" max="13570" width="0" style="152" hidden="1" customWidth="1"/>
    <col min="13571" max="13571" width="12.7109375" style="152" customWidth="1"/>
    <col min="13572" max="13572" width="14.140625" style="152" customWidth="1"/>
    <col min="13573" max="13573" width="4.85546875" style="152" customWidth="1"/>
    <col min="13574" max="13811" width="9.140625" style="152"/>
    <col min="13812" max="13812" width="7.140625" style="152" customWidth="1"/>
    <col min="13813" max="13813" width="31.85546875" style="152" customWidth="1"/>
    <col min="13814" max="13814" width="24.5703125" style="152" customWidth="1"/>
    <col min="13815" max="13816" width="17.28515625" style="152" customWidth="1"/>
    <col min="13817" max="13817" width="19.42578125" style="152" customWidth="1"/>
    <col min="13818" max="13818" width="17.28515625" style="152" customWidth="1"/>
    <col min="13819" max="13819" width="18.42578125" style="152" customWidth="1"/>
    <col min="13820" max="13820" width="16.85546875" style="152" customWidth="1"/>
    <col min="13821" max="13821" width="16.42578125" style="152" customWidth="1"/>
    <col min="13822" max="13822" width="15.28515625" style="152" customWidth="1"/>
    <col min="13823" max="13826" width="0" style="152" hidden="1" customWidth="1"/>
    <col min="13827" max="13827" width="12.7109375" style="152" customWidth="1"/>
    <col min="13828" max="13828" width="14.140625" style="152" customWidth="1"/>
    <col min="13829" max="13829" width="4.85546875" style="152" customWidth="1"/>
    <col min="13830" max="14067" width="9.140625" style="152"/>
    <col min="14068" max="14068" width="7.140625" style="152" customWidth="1"/>
    <col min="14069" max="14069" width="31.85546875" style="152" customWidth="1"/>
    <col min="14070" max="14070" width="24.5703125" style="152" customWidth="1"/>
    <col min="14071" max="14072" width="17.28515625" style="152" customWidth="1"/>
    <col min="14073" max="14073" width="19.42578125" style="152" customWidth="1"/>
    <col min="14074" max="14074" width="17.28515625" style="152" customWidth="1"/>
    <col min="14075" max="14075" width="18.42578125" style="152" customWidth="1"/>
    <col min="14076" max="14076" width="16.85546875" style="152" customWidth="1"/>
    <col min="14077" max="14077" width="16.42578125" style="152" customWidth="1"/>
    <col min="14078" max="14078" width="15.28515625" style="152" customWidth="1"/>
    <col min="14079" max="14082" width="0" style="152" hidden="1" customWidth="1"/>
    <col min="14083" max="14083" width="12.7109375" style="152" customWidth="1"/>
    <col min="14084" max="14084" width="14.140625" style="152" customWidth="1"/>
    <col min="14085" max="14085" width="4.85546875" style="152" customWidth="1"/>
    <col min="14086" max="14323" width="9.140625" style="152"/>
    <col min="14324" max="14324" width="7.140625" style="152" customWidth="1"/>
    <col min="14325" max="14325" width="31.85546875" style="152" customWidth="1"/>
    <col min="14326" max="14326" width="24.5703125" style="152" customWidth="1"/>
    <col min="14327" max="14328" width="17.28515625" style="152" customWidth="1"/>
    <col min="14329" max="14329" width="19.42578125" style="152" customWidth="1"/>
    <col min="14330" max="14330" width="17.28515625" style="152" customWidth="1"/>
    <col min="14331" max="14331" width="18.42578125" style="152" customWidth="1"/>
    <col min="14332" max="14332" width="16.85546875" style="152" customWidth="1"/>
    <col min="14333" max="14333" width="16.42578125" style="152" customWidth="1"/>
    <col min="14334" max="14334" width="15.28515625" style="152" customWidth="1"/>
    <col min="14335" max="14338" width="0" style="152" hidden="1" customWidth="1"/>
    <col min="14339" max="14339" width="12.7109375" style="152" customWidth="1"/>
    <col min="14340" max="14340" width="14.140625" style="152" customWidth="1"/>
    <col min="14341" max="14341" width="4.85546875" style="152" customWidth="1"/>
    <col min="14342" max="14579" width="9.140625" style="152"/>
    <col min="14580" max="14580" width="7.140625" style="152" customWidth="1"/>
    <col min="14581" max="14581" width="31.85546875" style="152" customWidth="1"/>
    <col min="14582" max="14582" width="24.5703125" style="152" customWidth="1"/>
    <col min="14583" max="14584" width="17.28515625" style="152" customWidth="1"/>
    <col min="14585" max="14585" width="19.42578125" style="152" customWidth="1"/>
    <col min="14586" max="14586" width="17.28515625" style="152" customWidth="1"/>
    <col min="14587" max="14587" width="18.42578125" style="152" customWidth="1"/>
    <col min="14588" max="14588" width="16.85546875" style="152" customWidth="1"/>
    <col min="14589" max="14589" width="16.42578125" style="152" customWidth="1"/>
    <col min="14590" max="14590" width="15.28515625" style="152" customWidth="1"/>
    <col min="14591" max="14594" width="0" style="152" hidden="1" customWidth="1"/>
    <col min="14595" max="14595" width="12.7109375" style="152" customWidth="1"/>
    <col min="14596" max="14596" width="14.140625" style="152" customWidth="1"/>
    <col min="14597" max="14597" width="4.85546875" style="152" customWidth="1"/>
    <col min="14598" max="14835" width="9.140625" style="152"/>
    <col min="14836" max="14836" width="7.140625" style="152" customWidth="1"/>
    <col min="14837" max="14837" width="31.85546875" style="152" customWidth="1"/>
    <col min="14838" max="14838" width="24.5703125" style="152" customWidth="1"/>
    <col min="14839" max="14840" width="17.28515625" style="152" customWidth="1"/>
    <col min="14841" max="14841" width="19.42578125" style="152" customWidth="1"/>
    <col min="14842" max="14842" width="17.28515625" style="152" customWidth="1"/>
    <col min="14843" max="14843" width="18.42578125" style="152" customWidth="1"/>
    <col min="14844" max="14844" width="16.85546875" style="152" customWidth="1"/>
    <col min="14845" max="14845" width="16.42578125" style="152" customWidth="1"/>
    <col min="14846" max="14846" width="15.28515625" style="152" customWidth="1"/>
    <col min="14847" max="14850" width="0" style="152" hidden="1" customWidth="1"/>
    <col min="14851" max="14851" width="12.7109375" style="152" customWidth="1"/>
    <col min="14852" max="14852" width="14.140625" style="152" customWidth="1"/>
    <col min="14853" max="14853" width="4.85546875" style="152" customWidth="1"/>
    <col min="14854" max="15091" width="9.140625" style="152"/>
    <col min="15092" max="15092" width="7.140625" style="152" customWidth="1"/>
    <col min="15093" max="15093" width="31.85546875" style="152" customWidth="1"/>
    <col min="15094" max="15094" width="24.5703125" style="152" customWidth="1"/>
    <col min="15095" max="15096" width="17.28515625" style="152" customWidth="1"/>
    <col min="15097" max="15097" width="19.42578125" style="152" customWidth="1"/>
    <col min="15098" max="15098" width="17.28515625" style="152" customWidth="1"/>
    <col min="15099" max="15099" width="18.42578125" style="152" customWidth="1"/>
    <col min="15100" max="15100" width="16.85546875" style="152" customWidth="1"/>
    <col min="15101" max="15101" width="16.42578125" style="152" customWidth="1"/>
    <col min="15102" max="15102" width="15.28515625" style="152" customWidth="1"/>
    <col min="15103" max="15106" width="0" style="152" hidden="1" customWidth="1"/>
    <col min="15107" max="15107" width="12.7109375" style="152" customWidth="1"/>
    <col min="15108" max="15108" width="14.140625" style="152" customWidth="1"/>
    <col min="15109" max="15109" width="4.85546875" style="152" customWidth="1"/>
    <col min="15110" max="15347" width="9.140625" style="152"/>
    <col min="15348" max="15348" width="7.140625" style="152" customWidth="1"/>
    <col min="15349" max="15349" width="31.85546875" style="152" customWidth="1"/>
    <col min="15350" max="15350" width="24.5703125" style="152" customWidth="1"/>
    <col min="15351" max="15352" width="17.28515625" style="152" customWidth="1"/>
    <col min="15353" max="15353" width="19.42578125" style="152" customWidth="1"/>
    <col min="15354" max="15354" width="17.28515625" style="152" customWidth="1"/>
    <col min="15355" max="15355" width="18.42578125" style="152" customWidth="1"/>
    <col min="15356" max="15356" width="16.85546875" style="152" customWidth="1"/>
    <col min="15357" max="15357" width="16.42578125" style="152" customWidth="1"/>
    <col min="15358" max="15358" width="15.28515625" style="152" customWidth="1"/>
    <col min="15359" max="15362" width="0" style="152" hidden="1" customWidth="1"/>
    <col min="15363" max="15363" width="12.7109375" style="152" customWidth="1"/>
    <col min="15364" max="15364" width="14.140625" style="152" customWidth="1"/>
    <col min="15365" max="15365" width="4.85546875" style="152" customWidth="1"/>
    <col min="15366" max="15603" width="9.140625" style="152"/>
    <col min="15604" max="15604" width="7.140625" style="152" customWidth="1"/>
    <col min="15605" max="15605" width="31.85546875" style="152" customWidth="1"/>
    <col min="15606" max="15606" width="24.5703125" style="152" customWidth="1"/>
    <col min="15607" max="15608" width="17.28515625" style="152" customWidth="1"/>
    <col min="15609" max="15609" width="19.42578125" style="152" customWidth="1"/>
    <col min="15610" max="15610" width="17.28515625" style="152" customWidth="1"/>
    <col min="15611" max="15611" width="18.42578125" style="152" customWidth="1"/>
    <col min="15612" max="15612" width="16.85546875" style="152" customWidth="1"/>
    <col min="15613" max="15613" width="16.42578125" style="152" customWidth="1"/>
    <col min="15614" max="15614" width="15.28515625" style="152" customWidth="1"/>
    <col min="15615" max="15618" width="0" style="152" hidden="1" customWidth="1"/>
    <col min="15619" max="15619" width="12.7109375" style="152" customWidth="1"/>
    <col min="15620" max="15620" width="14.140625" style="152" customWidth="1"/>
    <col min="15621" max="15621" width="4.85546875" style="152" customWidth="1"/>
    <col min="15622" max="15859" width="9.140625" style="152"/>
    <col min="15860" max="15860" width="7.140625" style="152" customWidth="1"/>
    <col min="15861" max="15861" width="31.85546875" style="152" customWidth="1"/>
    <col min="15862" max="15862" width="24.5703125" style="152" customWidth="1"/>
    <col min="15863" max="15864" width="17.28515625" style="152" customWidth="1"/>
    <col min="15865" max="15865" width="19.42578125" style="152" customWidth="1"/>
    <col min="15866" max="15866" width="17.28515625" style="152" customWidth="1"/>
    <col min="15867" max="15867" width="18.42578125" style="152" customWidth="1"/>
    <col min="15868" max="15868" width="16.85546875" style="152" customWidth="1"/>
    <col min="15869" max="15869" width="16.42578125" style="152" customWidth="1"/>
    <col min="15870" max="15870" width="15.28515625" style="152" customWidth="1"/>
    <col min="15871" max="15874" width="0" style="152" hidden="1" customWidth="1"/>
    <col min="15875" max="15875" width="12.7109375" style="152" customWidth="1"/>
    <col min="15876" max="15876" width="14.140625" style="152" customWidth="1"/>
    <col min="15877" max="15877" width="4.85546875" style="152" customWidth="1"/>
    <col min="15878" max="16115" width="9.140625" style="152"/>
    <col min="16116" max="16116" width="7.140625" style="152" customWidth="1"/>
    <col min="16117" max="16117" width="31.85546875" style="152" customWidth="1"/>
    <col min="16118" max="16118" width="24.5703125" style="152" customWidth="1"/>
    <col min="16119" max="16120" width="17.28515625" style="152" customWidth="1"/>
    <col min="16121" max="16121" width="19.42578125" style="152" customWidth="1"/>
    <col min="16122" max="16122" width="17.28515625" style="152" customWidth="1"/>
    <col min="16123" max="16123" width="18.42578125" style="152" customWidth="1"/>
    <col min="16124" max="16124" width="16.85546875" style="152" customWidth="1"/>
    <col min="16125" max="16125" width="16.42578125" style="152" customWidth="1"/>
    <col min="16126" max="16126" width="15.28515625" style="152" customWidth="1"/>
    <col min="16127" max="16130" width="0" style="152" hidden="1" customWidth="1"/>
    <col min="16131" max="16131" width="12.7109375" style="152" customWidth="1"/>
    <col min="16132" max="16132" width="14.140625" style="152" customWidth="1"/>
    <col min="16133" max="16133" width="4.85546875" style="152" customWidth="1"/>
    <col min="16134" max="16384" width="9.140625" style="152"/>
  </cols>
  <sheetData>
    <row r="1" spans="1:7" ht="15" x14ac:dyDescent="0.25">
      <c r="B1" s="153"/>
      <c r="C1" s="153"/>
      <c r="D1" s="21"/>
      <c r="E1" s="21" t="s">
        <v>355</v>
      </c>
    </row>
    <row r="2" spans="1:7" s="156" customFormat="1" ht="33" customHeight="1" x14ac:dyDescent="0.25">
      <c r="A2" s="155"/>
      <c r="D2" s="173"/>
      <c r="E2" s="173" t="s">
        <v>356</v>
      </c>
    </row>
    <row r="3" spans="1:7" s="156" customFormat="1" ht="17.25" customHeight="1" x14ac:dyDescent="0.25">
      <c r="A3" s="155"/>
      <c r="D3" s="174"/>
      <c r="E3" s="1" t="s">
        <v>449</v>
      </c>
    </row>
    <row r="4" spans="1:7" s="156" customFormat="1" ht="14.25" customHeight="1" x14ac:dyDescent="0.2">
      <c r="A4" s="155"/>
      <c r="D4" s="26"/>
      <c r="E4" s="157"/>
    </row>
    <row r="5" spans="1:7" s="156" customFormat="1" ht="40.5" customHeight="1" x14ac:dyDescent="0.2">
      <c r="A5" s="314" t="s">
        <v>361</v>
      </c>
      <c r="B5" s="314"/>
      <c r="C5" s="314"/>
      <c r="D5" s="314"/>
      <c r="E5" s="314"/>
    </row>
    <row r="6" spans="1:7" s="156" customFormat="1" ht="14.25" customHeight="1" x14ac:dyDescent="0.2">
      <c r="A6" s="155"/>
      <c r="B6" s="158"/>
      <c r="C6" s="158"/>
      <c r="D6" s="158"/>
      <c r="E6" s="157"/>
    </row>
    <row r="7" spans="1:7" s="156" customFormat="1" ht="14.25" customHeight="1" x14ac:dyDescent="0.25">
      <c r="A7" s="315" t="s">
        <v>86</v>
      </c>
      <c r="B7" s="315"/>
      <c r="C7" s="207"/>
      <c r="D7" s="158"/>
      <c r="E7" s="157"/>
    </row>
    <row r="8" spans="1:7" s="156" customFormat="1" ht="14.25" customHeight="1" x14ac:dyDescent="0.2">
      <c r="A8" s="310" t="s">
        <v>106</v>
      </c>
      <c r="B8" s="310"/>
      <c r="C8" s="205"/>
      <c r="D8" s="158"/>
      <c r="E8" s="157"/>
    </row>
    <row r="9" spans="1:7" s="156" customFormat="1" ht="21.75" customHeight="1" x14ac:dyDescent="0.2">
      <c r="A9" s="155"/>
      <c r="D9" s="159"/>
      <c r="E9" s="159" t="s">
        <v>124</v>
      </c>
    </row>
    <row r="10" spans="1:7" ht="15.75" x14ac:dyDescent="0.2">
      <c r="A10" s="316" t="s">
        <v>357</v>
      </c>
      <c r="B10" s="316" t="s">
        <v>358</v>
      </c>
      <c r="C10" s="160" t="s">
        <v>7</v>
      </c>
      <c r="D10" s="209" t="s">
        <v>14</v>
      </c>
      <c r="E10" s="317" t="s">
        <v>16</v>
      </c>
    </row>
    <row r="11" spans="1:7" s="164" customFormat="1" ht="174" customHeight="1" x14ac:dyDescent="0.25">
      <c r="A11" s="316"/>
      <c r="B11" s="316"/>
      <c r="C11" s="211" t="s">
        <v>442</v>
      </c>
      <c r="D11" s="161" t="s">
        <v>359</v>
      </c>
      <c r="E11" s="318"/>
      <c r="F11" s="162"/>
      <c r="G11" s="163"/>
    </row>
    <row r="12" spans="1:7" s="164" customFormat="1" ht="26.25" customHeight="1" x14ac:dyDescent="0.25">
      <c r="A12" s="165">
        <v>1</v>
      </c>
      <c r="B12" s="166" t="s">
        <v>330</v>
      </c>
      <c r="C12" s="166"/>
      <c r="D12" s="175">
        <v>720000</v>
      </c>
      <c r="E12" s="167">
        <f>SUM(D12:D12)</f>
        <v>720000</v>
      </c>
      <c r="F12" s="162"/>
    </row>
    <row r="13" spans="1:7" s="164" customFormat="1" ht="29.25" customHeight="1" x14ac:dyDescent="0.25">
      <c r="A13" s="165">
        <v>2</v>
      </c>
      <c r="B13" s="210" t="s">
        <v>441</v>
      </c>
      <c r="C13" s="222">
        <v>22302</v>
      </c>
      <c r="D13" s="175"/>
      <c r="E13" s="167">
        <f>SUM(C13:D13)</f>
        <v>22302</v>
      </c>
      <c r="F13" s="162"/>
    </row>
    <row r="14" spans="1:7" ht="21" customHeight="1" x14ac:dyDescent="0.25">
      <c r="A14" s="168"/>
      <c r="B14" s="169" t="s">
        <v>360</v>
      </c>
      <c r="C14" s="170">
        <f>SUM(C13)</f>
        <v>22302</v>
      </c>
      <c r="D14" s="170">
        <f>SUM(D12:D12)</f>
        <v>720000</v>
      </c>
      <c r="E14" s="170">
        <f>SUM(C14:D14)</f>
        <v>742302</v>
      </c>
      <c r="F14" s="154"/>
    </row>
    <row r="15" spans="1:7" x14ac:dyDescent="0.2">
      <c r="A15" s="154"/>
      <c r="B15" s="154"/>
      <c r="C15" s="154"/>
      <c r="D15" s="154"/>
      <c r="E15" s="154"/>
    </row>
    <row r="16" spans="1:7" x14ac:dyDescent="0.2">
      <c r="A16" s="154"/>
      <c r="B16" s="154"/>
      <c r="C16" s="154"/>
      <c r="D16" s="154"/>
      <c r="E16" s="154"/>
    </row>
    <row r="17" spans="1:5" x14ac:dyDescent="0.2">
      <c r="A17" s="154"/>
      <c r="B17" s="154"/>
      <c r="C17" s="154"/>
      <c r="D17" s="154"/>
      <c r="E17" s="154"/>
    </row>
    <row r="18" spans="1:5" s="171" customFormat="1" ht="15.75" x14ac:dyDescent="0.25">
      <c r="A18" s="313" t="s">
        <v>84</v>
      </c>
      <c r="B18" s="313"/>
      <c r="C18" s="206"/>
      <c r="D18" s="172"/>
      <c r="E18" s="172" t="s">
        <v>85</v>
      </c>
    </row>
    <row r="19" spans="1:5" x14ac:dyDescent="0.2">
      <c r="A19" s="154"/>
      <c r="B19" s="154"/>
      <c r="C19" s="154"/>
      <c r="D19" s="154"/>
      <c r="E19" s="154"/>
    </row>
    <row r="20" spans="1:5" x14ac:dyDescent="0.2">
      <c r="A20" s="154"/>
      <c r="B20" s="154"/>
      <c r="C20" s="154"/>
      <c r="D20" s="154"/>
      <c r="E20" s="154"/>
    </row>
    <row r="21" spans="1:5" x14ac:dyDescent="0.2">
      <c r="B21" s="154"/>
      <c r="C21" s="154"/>
      <c r="D21" s="154"/>
      <c r="E21" s="154"/>
    </row>
  </sheetData>
  <mergeCells count="7">
    <mergeCell ref="A18:B18"/>
    <mergeCell ref="A5:E5"/>
    <mergeCell ref="A7:B7"/>
    <mergeCell ref="A8:B8"/>
    <mergeCell ref="A10:A11"/>
    <mergeCell ref="B10:B11"/>
    <mergeCell ref="E10:E11"/>
  </mergeCells>
  <pageMargins left="0.39370078740157483" right="0.39370078740157483" top="0.59055118110236227" bottom="0.74803149606299213" header="0.31496062992125984" footer="0.31496062992125984"/>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6</vt:i4>
      </vt:variant>
    </vt:vector>
  </HeadingPairs>
  <TitlesOfParts>
    <vt:vector size="13" baseType="lpstr">
      <vt:lpstr>додаток 1</vt:lpstr>
      <vt:lpstr>додаток 2</vt:lpstr>
      <vt:lpstr>додаток 3</vt:lpstr>
      <vt:lpstr>додаток 5</vt:lpstr>
      <vt:lpstr>додаток 6</vt:lpstr>
      <vt:lpstr>додаток 7</vt:lpstr>
      <vt:lpstr>додаток 8</vt:lpstr>
      <vt:lpstr>'додаток 1'!Заголовки_для_печати</vt:lpstr>
      <vt:lpstr>'додаток 3'!Заголовки_для_печати</vt:lpstr>
      <vt:lpstr>'додаток 6'!Заголовки_для_печати</vt:lpstr>
      <vt:lpstr>'додаток 7'!Заголовки_для_печати</vt:lpstr>
      <vt:lpstr>'додаток 6'!Область_печати</vt:lpstr>
      <vt:lpstr>'додаток 7'!Область_печати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cp:lastModifiedBy>
  <cp:lastPrinted>2024-12-06T11:11:52Z</cp:lastPrinted>
  <dcterms:created xsi:type="dcterms:W3CDTF">2022-12-06T06:54:31Z</dcterms:created>
  <dcterms:modified xsi:type="dcterms:W3CDTF">2024-12-06T11:12:18Z</dcterms:modified>
</cp:coreProperties>
</file>